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(13) QUARTER 2 (23-66)\PPP (3065842)\"/>
    </mc:Choice>
  </mc:AlternateContent>
  <xr:revisionPtr revIDLastSave="0" documentId="13_ncr:1_{3788E36B-7CFC-4E9D-83B3-FD73E3721751}" xr6:coauthVersionLast="47" xr6:coauthVersionMax="47" xr10:uidLastSave="{00000000-0000-0000-0000-000000000000}"/>
  <bookViews>
    <workbookView minimized="1" xWindow="3260" yWindow="340" windowWidth="8410" windowHeight="10200" tabRatio="769" xr2:uid="{00000000-000D-0000-FFFF-FFFF00000000}"/>
  </bookViews>
  <sheets>
    <sheet name="BS" sheetId="8" r:id="rId1"/>
    <sheet name="PL3" sheetId="2" r:id="rId2"/>
    <sheet name="PL6" sheetId="10" r:id="rId3"/>
    <sheet name="Consolidate" sheetId="3" r:id="rId4"/>
    <sheet name="The Company" sheetId="4" r:id="rId5"/>
    <sheet name="CF" sheetId="9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50" i="2" l="1"/>
  <c r="J19" i="4"/>
  <c r="S24" i="3"/>
  <c r="Q24" i="3"/>
  <c r="U23" i="3"/>
  <c r="G55" i="10"/>
  <c r="G29" i="2"/>
  <c r="H61" i="8"/>
  <c r="E60" i="10"/>
  <c r="U17" i="3" l="1"/>
  <c r="C60" i="10"/>
  <c r="E57" i="10"/>
  <c r="C57" i="10"/>
  <c r="E52" i="10"/>
  <c r="C52" i="10"/>
  <c r="H33" i="10"/>
  <c r="I21" i="10"/>
  <c r="G21" i="10"/>
  <c r="E21" i="10"/>
  <c r="C21" i="10"/>
  <c r="I15" i="10"/>
  <c r="G15" i="10"/>
  <c r="E15" i="10"/>
  <c r="C15" i="10"/>
  <c r="G23" i="10" l="1"/>
  <c r="G28" i="10" s="1"/>
  <c r="G30" i="10" s="1"/>
  <c r="G33" i="10" s="1"/>
  <c r="C23" i="10"/>
  <c r="C28" i="10" s="1"/>
  <c r="C30" i="10" s="1"/>
  <c r="C33" i="10" s="1"/>
  <c r="E23" i="10"/>
  <c r="E28" i="10" s="1"/>
  <c r="E30" i="10" s="1"/>
  <c r="E33" i="10" s="1"/>
  <c r="I23" i="10"/>
  <c r="I28" i="10" s="1"/>
  <c r="I30" i="10" s="1"/>
  <c r="I33" i="10" s="1"/>
  <c r="G50" i="10" l="1"/>
  <c r="G60" i="10" s="1"/>
  <c r="H104" i="8"/>
  <c r="E75" i="9" l="1"/>
  <c r="I75" i="9"/>
  <c r="O21" i="3" l="1"/>
  <c r="Q21" i="3" s="1"/>
  <c r="H33" i="2"/>
  <c r="C15" i="2" l="1"/>
  <c r="C75" i="9"/>
  <c r="G75" i="9"/>
  <c r="P14" i="4" l="1"/>
  <c r="U15" i="3"/>
  <c r="D22" i="8" l="1"/>
  <c r="H22" i="8"/>
  <c r="P18" i="4" l="1"/>
  <c r="L16" i="4"/>
  <c r="J16" i="4"/>
  <c r="H16" i="4"/>
  <c r="F16" i="4"/>
  <c r="D16" i="4"/>
  <c r="N15" i="4"/>
  <c r="N16" i="4" s="1"/>
  <c r="U21" i="3"/>
  <c r="S25" i="3"/>
  <c r="O25" i="3"/>
  <c r="M25" i="3"/>
  <c r="K25" i="3"/>
  <c r="I25" i="3"/>
  <c r="G25" i="3"/>
  <c r="E25" i="3"/>
  <c r="C25" i="3"/>
  <c r="U24" i="3"/>
  <c r="P15" i="4" l="1"/>
  <c r="P16" i="4" s="1"/>
  <c r="Q25" i="3"/>
  <c r="U25" i="3"/>
  <c r="C65" i="9" l="1"/>
  <c r="E65" i="9"/>
  <c r="G65" i="9"/>
  <c r="I65" i="9"/>
  <c r="H34" i="8"/>
  <c r="D61" i="8"/>
  <c r="D66" i="8"/>
  <c r="D34" i="8"/>
  <c r="H35" i="8" l="1"/>
  <c r="D35" i="8"/>
  <c r="D67" i="8"/>
  <c r="I30" i="9" l="1"/>
  <c r="E30" i="9"/>
  <c r="E55" i="2" l="1"/>
  <c r="Q18" i="3" l="1"/>
  <c r="U18" i="3" l="1"/>
  <c r="C55" i="2"/>
  <c r="G21" i="2" l="1"/>
  <c r="I21" i="2" l="1"/>
  <c r="C30" i="9" l="1"/>
  <c r="N19" i="4" l="1"/>
  <c r="E52" i="2" l="1"/>
  <c r="C52" i="2"/>
  <c r="E47" i="2"/>
  <c r="C47" i="2"/>
  <c r="M19" i="3" l="1"/>
  <c r="K19" i="3"/>
  <c r="I19" i="3"/>
  <c r="G19" i="3"/>
  <c r="E19" i="3"/>
  <c r="C19" i="3"/>
  <c r="S19" i="3"/>
  <c r="I44" i="9"/>
  <c r="I46" i="9" s="1"/>
  <c r="E44" i="9"/>
  <c r="I76" i="9" l="1"/>
  <c r="I78" i="9" s="1"/>
  <c r="E46" i="9"/>
  <c r="E76" i="9" s="1"/>
  <c r="E78" i="9" s="1"/>
  <c r="O19" i="3"/>
  <c r="Q19" i="3"/>
  <c r="U19" i="3"/>
  <c r="F104" i="8" l="1"/>
  <c r="F106" i="8" s="1"/>
  <c r="G30" i="9" l="1"/>
  <c r="C44" i="9" l="1"/>
  <c r="C46" i="9" s="1"/>
  <c r="C76" i="9" s="1"/>
  <c r="C78" i="9" s="1"/>
  <c r="G44" i="9"/>
  <c r="G46" i="9" s="1"/>
  <c r="G76" i="9" s="1"/>
  <c r="G78" i="9" s="1"/>
  <c r="J104" i="8" l="1"/>
  <c r="J106" i="8" s="1"/>
  <c r="H106" i="8"/>
  <c r="D104" i="8"/>
  <c r="D106" i="8" s="1"/>
  <c r="J66" i="8"/>
  <c r="H66" i="8"/>
  <c r="F66" i="8"/>
  <c r="J61" i="8"/>
  <c r="F61" i="8"/>
  <c r="J34" i="8"/>
  <c r="F34" i="8"/>
  <c r="J22" i="8"/>
  <c r="F22" i="8"/>
  <c r="J67" i="8" l="1"/>
  <c r="J107" i="8" s="1"/>
  <c r="F67" i="8"/>
  <c r="F107" i="8" s="1"/>
  <c r="F35" i="8"/>
  <c r="J35" i="8"/>
  <c r="H67" i="8"/>
  <c r="H107" i="8" s="1"/>
  <c r="D107" i="8"/>
  <c r="L20" i="4" l="1"/>
  <c r="H20" i="4"/>
  <c r="F20" i="4"/>
  <c r="D20" i="4"/>
  <c r="N20" i="4" l="1"/>
  <c r="I15" i="2" l="1"/>
  <c r="I23" i="2" s="1"/>
  <c r="I28" i="2" s="1"/>
  <c r="G15" i="2"/>
  <c r="G23" i="2" s="1"/>
  <c r="G28" i="2" s="1"/>
  <c r="E15" i="2"/>
  <c r="C21" i="2" l="1"/>
  <c r="C23" i="2" s="1"/>
  <c r="C28" i="2" s="1"/>
  <c r="E21" i="2"/>
  <c r="E23" i="2" s="1"/>
  <c r="E28" i="2" s="1"/>
  <c r="E30" i="2" l="1"/>
  <c r="E33" i="2" s="1"/>
  <c r="I30" i="2"/>
  <c r="I33" i="2" s="1"/>
  <c r="G30" i="2" l="1"/>
  <c r="G33" i="2" s="1"/>
  <c r="C30" i="2"/>
  <c r="C33" i="2" s="1"/>
  <c r="G45" i="2" l="1"/>
  <c r="G55" i="2" l="1"/>
  <c r="J20" i="4" l="1"/>
  <c r="P19" i="4"/>
  <c r="P20" i="4" s="1"/>
</calcChain>
</file>

<file path=xl/sharedStrings.xml><?xml version="1.0" encoding="utf-8"?>
<sst xmlns="http://schemas.openxmlformats.org/spreadsheetml/2006/main" count="408" uniqueCount="217">
  <si>
    <t>Cash and cash equivalents</t>
  </si>
  <si>
    <t>Inventories</t>
  </si>
  <si>
    <t>Other current assets</t>
  </si>
  <si>
    <t>Restricted bank deposits</t>
  </si>
  <si>
    <t>Property, plant and equipment</t>
  </si>
  <si>
    <t>Non-operating assets</t>
  </si>
  <si>
    <t>Retention</t>
  </si>
  <si>
    <t>Other non-current assets</t>
  </si>
  <si>
    <t>Other current liabilities</t>
  </si>
  <si>
    <t>Provision for long-term employee benefits</t>
  </si>
  <si>
    <t xml:space="preserve">   300,000,000 ordinary shares of Baht 1 each</t>
  </si>
  <si>
    <t>Share premium</t>
  </si>
  <si>
    <t xml:space="preserve">   Unappropriated </t>
  </si>
  <si>
    <t>Revenues</t>
  </si>
  <si>
    <t>Other income</t>
  </si>
  <si>
    <t>Total revenues</t>
  </si>
  <si>
    <t>Expenses</t>
  </si>
  <si>
    <t xml:space="preserve">Cost of sales and services </t>
  </si>
  <si>
    <t>Administrative expenses</t>
  </si>
  <si>
    <t>Total expenses</t>
  </si>
  <si>
    <t xml:space="preserve">Cash flows from operating activities </t>
  </si>
  <si>
    <t xml:space="preserve">   in operating assets and liabilities</t>
  </si>
  <si>
    <t>Operating assets (increase) decrease</t>
  </si>
  <si>
    <t>Operating liabilities increase (decrease)</t>
  </si>
  <si>
    <t xml:space="preserve">Cash flows from investing activities </t>
  </si>
  <si>
    <t>Interest income</t>
  </si>
  <si>
    <t xml:space="preserve">Cash flows from financing activities </t>
  </si>
  <si>
    <t>Other</t>
  </si>
  <si>
    <t>comprehensive</t>
  </si>
  <si>
    <t xml:space="preserve">business </t>
  </si>
  <si>
    <t>Total other</t>
  </si>
  <si>
    <t>Issued and</t>
  </si>
  <si>
    <t xml:space="preserve">Retained earnings </t>
  </si>
  <si>
    <t xml:space="preserve"> income</t>
  </si>
  <si>
    <t>combination</t>
  </si>
  <si>
    <t>components of</t>
  </si>
  <si>
    <t>Total</t>
  </si>
  <si>
    <t>Unappropriated</t>
  </si>
  <si>
    <t xml:space="preserve">Revaluation </t>
  </si>
  <si>
    <t>under</t>
  </si>
  <si>
    <t>share capital</t>
  </si>
  <si>
    <t>surplus on land</t>
  </si>
  <si>
    <t>common control</t>
  </si>
  <si>
    <t>equity</t>
  </si>
  <si>
    <t>Other comprehensive</t>
  </si>
  <si>
    <t>income</t>
  </si>
  <si>
    <t>Revaluation</t>
  </si>
  <si>
    <t>Deferred tax assets</t>
  </si>
  <si>
    <t>Investment in a subsidiary</t>
  </si>
  <si>
    <t>PREMIER  PRODUCTS  PUBLIC  COMPANY  LIMITED  AND  ITS  SUBSIDIARY</t>
  </si>
  <si>
    <t xml:space="preserve">STATEMENTS  OF  FINANCIAL  POSITION  </t>
  </si>
  <si>
    <t>“Unaudited”</t>
  </si>
  <si>
    <t>As at</t>
  </si>
  <si>
    <t xml:space="preserve">As at </t>
  </si>
  <si>
    <t>December 31,</t>
  </si>
  <si>
    <t>Notes</t>
  </si>
  <si>
    <t>Consolidated</t>
  </si>
  <si>
    <t>Separate</t>
  </si>
  <si>
    <t>financial statements</t>
  </si>
  <si>
    <t>ASSETS</t>
  </si>
  <si>
    <t>See condensed notes to the financial statements</t>
  </si>
  <si>
    <r>
      <t xml:space="preserve">STATEMENTS  OF  FINANCIAL  POSITION  </t>
    </r>
    <r>
      <rPr>
        <sz val="10"/>
        <rFont val="Times New Roman"/>
        <family val="1"/>
      </rPr>
      <t xml:space="preserve">(CONTINUED)   </t>
    </r>
  </si>
  <si>
    <t>STATEMENTS  OF  PROFIT  OR  LOSS  AND  OTHER  COMPREHENSIVE  INCOME</t>
  </si>
  <si>
    <t>“UNAUDITED”</t>
  </si>
  <si>
    <r>
      <t xml:space="preserve">STATEMENTS  OF  PROFIT  OR  LOSS  AND  OTHER  COMPREHENSIVE  INCOME </t>
    </r>
    <r>
      <rPr>
        <sz val="10"/>
        <rFont val="Times New Roman"/>
        <family val="1"/>
      </rPr>
      <t xml:space="preserve"> (CONTINUED)   </t>
    </r>
  </si>
  <si>
    <t>STATEMENTS  OF  CASH  FLOWS</t>
  </si>
  <si>
    <t>Long-term employee benefits expenses</t>
  </si>
  <si>
    <r>
      <t xml:space="preserve">STATEMENTS  OF  CASH  FLOWS </t>
    </r>
    <r>
      <rPr>
        <sz val="10"/>
        <rFont val="Times New Roman"/>
        <family val="1"/>
      </rPr>
      <t xml:space="preserve"> (CONTINUED)   </t>
    </r>
  </si>
  <si>
    <t>STATEMENTS  OF  CHANGES  IN  SHAREHOLDERS’ EQUITY</t>
  </si>
  <si>
    <r>
      <t xml:space="preserve">STATEMENTS  OF  CHANGES  IN  SHAREHOLDERS’ EQUITY </t>
    </r>
    <r>
      <rPr>
        <sz val="10"/>
        <rFont val="Times New Roman"/>
        <family val="1"/>
      </rPr>
      <t xml:space="preserve"> (CONTINUED)</t>
    </r>
  </si>
  <si>
    <t xml:space="preserve">CONSOLIDATED  FINANCIAL  STATEMENTS  </t>
  </si>
  <si>
    <t>SEPARATE   FINANCIAL  STATEMENTS</t>
  </si>
  <si>
    <t>Depreciation and amortization</t>
  </si>
  <si>
    <t>Cash and cash equivalents as at January 1,</t>
  </si>
  <si>
    <t>Current tax assets</t>
  </si>
  <si>
    <t>Trade and other current receivables</t>
  </si>
  <si>
    <t>Trade and other current payables</t>
  </si>
  <si>
    <t xml:space="preserve">Appropriated </t>
  </si>
  <si>
    <t>Lease liabilities - net of current portion</t>
  </si>
  <si>
    <t>legal reserve</t>
  </si>
  <si>
    <t>Unit : Thousand Baht</t>
  </si>
  <si>
    <t xml:space="preserve">Authorized share capital </t>
  </si>
  <si>
    <t xml:space="preserve">   Appropriated</t>
  </si>
  <si>
    <t>Legal reserve</t>
  </si>
  <si>
    <t>Other components of shareholders’ equity</t>
  </si>
  <si>
    <t>Profit (loss) attributable to</t>
  </si>
  <si>
    <t>shareholders’</t>
  </si>
  <si>
    <t>Total comprehensive income (loss) attributable to</t>
  </si>
  <si>
    <t xml:space="preserve"> machinery and equipment</t>
  </si>
  <si>
    <t>Finance income</t>
  </si>
  <si>
    <t>Finance costs</t>
  </si>
  <si>
    <t>Other current financial assets</t>
  </si>
  <si>
    <t>Owners of parent</t>
  </si>
  <si>
    <t>Non-controlling interests</t>
  </si>
  <si>
    <t>Distribution costs</t>
  </si>
  <si>
    <t>Non-controlling</t>
  </si>
  <si>
    <t xml:space="preserve"> interests</t>
  </si>
  <si>
    <t>Adjustments for:</t>
  </si>
  <si>
    <t xml:space="preserve">Finance income   </t>
  </si>
  <si>
    <t xml:space="preserve">Profit (loss) from operating activities before changes </t>
  </si>
  <si>
    <t>Net cash provided by (used in) operating activities</t>
  </si>
  <si>
    <t>Interest and finance costs paid</t>
  </si>
  <si>
    <t>the Company</t>
  </si>
  <si>
    <t>other current financial assets</t>
  </si>
  <si>
    <t>Gain on sales of other current financial assets</t>
  </si>
  <si>
    <t>Cash paid for purchasing of intangible assets</t>
  </si>
  <si>
    <t>Cash paid for purchasing of building improvements,</t>
  </si>
  <si>
    <t>Cash paid for lease liabilities</t>
  </si>
  <si>
    <t>Total comprehensive income (loss) for the period</t>
  </si>
  <si>
    <t>Cash flows from (used in) operating activities</t>
  </si>
  <si>
    <t>3 and 12</t>
  </si>
  <si>
    <t>a financial institution</t>
  </si>
  <si>
    <t>Short-term borrowings from a related party</t>
  </si>
  <si>
    <t xml:space="preserve">Unrealized gain on changes in value of </t>
  </si>
  <si>
    <t>Bank overdraft and short-term borrowings from</t>
  </si>
  <si>
    <t>Right-of-use assets</t>
  </si>
  <si>
    <t>Intangible assets</t>
  </si>
  <si>
    <t>Current portion of lease liabilities</t>
  </si>
  <si>
    <t>4</t>
  </si>
  <si>
    <t>Owners of the parent</t>
  </si>
  <si>
    <t>Current tax liabilities</t>
  </si>
  <si>
    <t>Balance as at January 1, 2022</t>
  </si>
  <si>
    <t>3 and 5</t>
  </si>
  <si>
    <t>14.1</t>
  </si>
  <si>
    <t>3 and 15</t>
  </si>
  <si>
    <t>3 and 14.2</t>
  </si>
  <si>
    <t>Issued and paid-up share-capital</t>
  </si>
  <si>
    <t xml:space="preserve">   300,000,000 ordinary shares of Baht 1 each, fully paid</t>
  </si>
  <si>
    <t>Share premium on ordinary shares</t>
  </si>
  <si>
    <t>Revenue from sales - electricity tariff adders</t>
  </si>
  <si>
    <t>paid-up</t>
  </si>
  <si>
    <t>Cash received from sales of assets</t>
  </si>
  <si>
    <t xml:space="preserve">Revenue from sales and service </t>
  </si>
  <si>
    <t xml:space="preserve">Total </t>
  </si>
  <si>
    <t xml:space="preserve">Shareholder's </t>
  </si>
  <si>
    <t xml:space="preserve">equity attribute </t>
  </si>
  <si>
    <t>to owners of</t>
  </si>
  <si>
    <t>CURRENT  ASSETS</t>
  </si>
  <si>
    <t>NON-CURRENT  ASSETS</t>
  </si>
  <si>
    <t>TOTAL  ASSETS</t>
  </si>
  <si>
    <t>LIABILITIES  AND  SHAREHOLDERS’  EQUITY</t>
  </si>
  <si>
    <t>CURRENT  LIABILITIES</t>
  </si>
  <si>
    <t>NON-CURRENT  LIABILITIES</t>
  </si>
  <si>
    <r>
      <t xml:space="preserve">LIABILITIES  AND  SHAREHOLDERS’  EQUITY  </t>
    </r>
    <r>
      <rPr>
        <sz val="10"/>
        <rFont val="Times New Roman"/>
        <family val="1"/>
      </rPr>
      <t>(CONTINUED)</t>
    </r>
  </si>
  <si>
    <t>SHAREHOLDERS’  EQUITY</t>
  </si>
  <si>
    <t>SHARE  CAPITAL</t>
  </si>
  <si>
    <t>RETAINED  EARNINGS</t>
  </si>
  <si>
    <t>TOTAL  SHAREHOLDERS’  EQUITY</t>
  </si>
  <si>
    <t>TOTAL  LIABILITIES  AND  SHAREHOLDERS’  EQUITY</t>
  </si>
  <si>
    <t>of the Company</t>
  </si>
  <si>
    <t xml:space="preserve">Total shareholder's equity attribute to owners </t>
  </si>
  <si>
    <t>Profit (loss) before income tax</t>
  </si>
  <si>
    <t>Income tax revenue (expense)</t>
  </si>
  <si>
    <t>Profit (loss) for the periods</t>
  </si>
  <si>
    <t>Total comprehensive income (loss) for the periods</t>
  </si>
  <si>
    <t>Earnings (losses) per share</t>
  </si>
  <si>
    <t>Basic earnings (losses) per share (Baht/Share)</t>
  </si>
  <si>
    <t>Profit (loss) from operating activities</t>
  </si>
  <si>
    <t>Gain on forward contract</t>
  </si>
  <si>
    <t>Difference from</t>
  </si>
  <si>
    <t>Cash received (paid) for corporate income tax</t>
  </si>
  <si>
    <t>Other comprehensive income for the periods - net of tax</t>
  </si>
  <si>
    <t>in accordance with TFRS 9</t>
  </si>
  <si>
    <t>Contract assets - current</t>
  </si>
  <si>
    <t>Costs to fulfil contracts with customers</t>
  </si>
  <si>
    <t>Contract liabilities - current</t>
  </si>
  <si>
    <t>Balance as at January 1, 2023</t>
  </si>
  <si>
    <t>20.3</t>
  </si>
  <si>
    <t>20.5</t>
  </si>
  <si>
    <t>Total current assets</t>
  </si>
  <si>
    <t>18</t>
  </si>
  <si>
    <t>Total non-current assets</t>
  </si>
  <si>
    <t>Total current liabilities</t>
  </si>
  <si>
    <t>TOTAL LIABILITIES</t>
  </si>
  <si>
    <t>3 and 16</t>
  </si>
  <si>
    <t>20.1</t>
  </si>
  <si>
    <t>19</t>
  </si>
  <si>
    <t>Income tax (revenue) expense</t>
  </si>
  <si>
    <t>Impairment loss determined in accordance with TFRS 9</t>
  </si>
  <si>
    <t>Loss on impairment of solar cells</t>
  </si>
  <si>
    <t>17</t>
  </si>
  <si>
    <t>Net cash received from short-term borrowings</t>
  </si>
  <si>
    <t>a related party</t>
  </si>
  <si>
    <t xml:space="preserve">Cash received from short-term borrowings from </t>
  </si>
  <si>
    <t xml:space="preserve">Net cash provided by financing activities </t>
  </si>
  <si>
    <t xml:space="preserve">Impairment loss determined </t>
  </si>
  <si>
    <t>Total comprehensive loss for the period</t>
  </si>
  <si>
    <t>Increased in restricted bank deposits</t>
  </si>
  <si>
    <t>Net increase in cash and cash equivalents</t>
  </si>
  <si>
    <t>Total non-current liabilities</t>
  </si>
  <si>
    <t>Total comprehensive income for the period</t>
  </si>
  <si>
    <t>June 30,</t>
  </si>
  <si>
    <r>
      <rPr>
        <b/>
        <sz val="10"/>
        <rFont val="Times New Roman"/>
        <family val="1"/>
      </rPr>
      <t>AS  AT  JUNE</t>
    </r>
    <r>
      <rPr>
        <b/>
        <sz val="12"/>
        <rFont val="Times New Roman"/>
        <family val="1"/>
      </rPr>
      <t xml:space="preserve">  30,  2023</t>
    </r>
  </si>
  <si>
    <r>
      <rPr>
        <b/>
        <sz val="10"/>
        <rFont val="Times New Roman"/>
        <family val="1"/>
      </rPr>
      <t>FOR  THE  THREE-MONTH  PERIOD  ENDED  JUNE</t>
    </r>
    <r>
      <rPr>
        <b/>
        <sz val="12"/>
        <rFont val="Times New Roman"/>
        <family val="1"/>
      </rPr>
      <t xml:space="preserve">  30,  2023</t>
    </r>
  </si>
  <si>
    <r>
      <rPr>
        <b/>
        <sz val="10"/>
        <rFont val="Times New Roman"/>
        <family val="1"/>
      </rPr>
      <t xml:space="preserve">FOR  THE  THREE-MONTH  PERIOD  ENDED  JUNE  </t>
    </r>
    <r>
      <rPr>
        <b/>
        <sz val="12"/>
        <rFont val="Times New Roman"/>
        <family val="1"/>
      </rPr>
      <t>30,  2023</t>
    </r>
  </si>
  <si>
    <r>
      <t xml:space="preserve">FOR  THE  SIX-MONTH  PERIOD  ENDED  JUNE  </t>
    </r>
    <r>
      <rPr>
        <b/>
        <sz val="12"/>
        <rFont val="Times New Roman"/>
        <family val="1"/>
      </rPr>
      <t>30,  2023</t>
    </r>
  </si>
  <si>
    <r>
      <t xml:space="preserve">FOR  THE  SIX-MONTH  PERIOD  ENDED  JUNE </t>
    </r>
    <r>
      <rPr>
        <b/>
        <sz val="12"/>
        <rFont val="Times New Roman"/>
        <family val="1"/>
      </rPr>
      <t xml:space="preserve"> 30,  2023</t>
    </r>
  </si>
  <si>
    <t>Cash and cash equivalents as at June 30,</t>
  </si>
  <si>
    <t>Dividend income</t>
  </si>
  <si>
    <r>
      <rPr>
        <b/>
        <sz val="10"/>
        <rFont val="Times New Roman"/>
        <family val="1"/>
      </rPr>
      <t xml:space="preserve">FOR  THE  SIX-MONTH  PERIOD  ENDED  JUNE  </t>
    </r>
    <r>
      <rPr>
        <b/>
        <sz val="12"/>
        <rFont val="Times New Roman"/>
        <family val="1"/>
      </rPr>
      <t>30,  2023</t>
    </r>
  </si>
  <si>
    <r>
      <rPr>
        <b/>
        <sz val="10"/>
        <rFont val="Times New Roman"/>
        <family val="1"/>
      </rPr>
      <t>FOR  THE  SIX-MONTH  PERIOD  ENDED  JUNE</t>
    </r>
    <r>
      <rPr>
        <b/>
        <sz val="12"/>
        <rFont val="Times New Roman"/>
        <family val="1"/>
      </rPr>
      <t xml:space="preserve">  30,  2023</t>
    </r>
  </si>
  <si>
    <t>Balance as at June 30, 2022</t>
  </si>
  <si>
    <t>Balance as at June 30, 2023</t>
  </si>
  <si>
    <t>Dividend of subsidiary paid to non-controlling</t>
  </si>
  <si>
    <t>interests</t>
  </si>
  <si>
    <t>Gain on termination of leases</t>
  </si>
  <si>
    <t>Dividend of subsidiary paid to non-controlling interest</t>
  </si>
  <si>
    <t>9</t>
  </si>
  <si>
    <t>Income tax expense</t>
  </si>
  <si>
    <t>Loss on sales and write-off for assets</t>
  </si>
  <si>
    <t>Unrealized loss on exchange rate</t>
  </si>
  <si>
    <t>Net cash received (paid) for other current financial assets</t>
  </si>
  <si>
    <t>Net cash provided by (used in) investing activities</t>
  </si>
  <si>
    <t>Net decreased in bank overdraft</t>
  </si>
  <si>
    <t xml:space="preserve">from a financial institution </t>
  </si>
  <si>
    <t xml:space="preserve">Reversal of impairment (loss) determined </t>
  </si>
  <si>
    <t xml:space="preserve">Reversal of allowance for diminution in value of inventories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</si>
</sst>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#,##0.00\ &quot;F&quot;;\-#,##0.00\ &quot;F&quot;"/>
    <numFmt numFmtId="166" formatCode="dd\-mmm\-yy_)"/>
    <numFmt numFmtId="167" formatCode="0.0%"/>
    <numFmt numFmtId="168" formatCode="0.00_)"/>
    <numFmt numFmtId="169" formatCode="#,##0;\(#,##0\)"/>
    <numFmt numFmtId="170" formatCode="_(* #,##0.00000_);_(* \(#,##0.00000\);_(* &quot;-&quot;?????_);_(@_)"/>
    <numFmt numFmtId="171" formatCode="_(* #,##0.000000_);_(* \(#,##0.000000\);_(* &quot;-&quot;??????_);_(@_)"/>
    <numFmt numFmtId="172" formatCode="_(* #,##0.0000_);_(* \(#,##0.0000\);_(* &quot;-&quot;????_);_(@_)"/>
    <numFmt numFmtId="173" formatCode="_(* #,##0_);_(* \(#,##0\);_(* &quot;-&quot;????_);_(@_)"/>
    <numFmt numFmtId="174" formatCode="_(* #,##0.00000000_);_(* \(#,##0.00000000\);_(* &quot;-&quot;????????_);_(@_)"/>
    <numFmt numFmtId="175" formatCode="#,##0.0_);\(#,##0.0\)"/>
    <numFmt numFmtId="176" formatCode="_(* #,##0.000_);_(* \(#,##0.000\);_(* &quot;-&quot;???_);_(@_)"/>
    <numFmt numFmtId="177" formatCode="#,##0.000_);\(#,##0.000\)"/>
  </numFmts>
  <fonts count="25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pFont"/>
    </font>
    <font>
      <sz val="14"/>
      <name val="AngsanaUPC"/>
      <family val="1"/>
      <charset val="222"/>
    </font>
    <font>
      <sz val="8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0"/>
      <name val="Arial"/>
      <family val="2"/>
    </font>
    <font>
      <sz val="12"/>
      <name val="Times New Roman"/>
      <family val="1"/>
    </font>
    <font>
      <i/>
      <sz val="12"/>
      <name val="Times New Roman"/>
      <family val="1"/>
    </font>
    <font>
      <b/>
      <sz val="12"/>
      <name val="Times New Roman"/>
      <family val="1"/>
    </font>
    <font>
      <u/>
      <sz val="12"/>
      <name val="Times New Roman"/>
      <family val="1"/>
    </font>
    <font>
      <sz val="12"/>
      <color indexed="8"/>
      <name val="Times New Roman"/>
      <family val="1"/>
    </font>
    <font>
      <sz val="12"/>
      <color theme="1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10"/>
      <color theme="1"/>
      <name val="Times New Roman"/>
      <family val="1"/>
    </font>
    <font>
      <b/>
      <sz val="12"/>
      <color theme="1"/>
      <name val="Times New Roman"/>
      <family val="1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8"/>
      <name val="Times New Roman"/>
      <family val="1"/>
    </font>
    <font>
      <sz val="8"/>
      <color theme="1"/>
      <name val="Times New Roman"/>
      <family val="1"/>
    </font>
    <font>
      <sz val="9"/>
      <name val="Times New Roman"/>
      <family val="1"/>
    </font>
    <font>
      <sz val="9"/>
      <color theme="1"/>
      <name val="Times New Roman"/>
      <family val="1"/>
    </font>
    <font>
      <sz val="16"/>
      <color theme="1"/>
      <name val="Angsana New"/>
      <family val="1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9">
    <xf numFmtId="0" fontId="0" fillId="0" borderId="0"/>
    <xf numFmtId="0" fontId="1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5" fontId="3" fillId="0" borderId="0"/>
    <xf numFmtId="166" fontId="3" fillId="0" borderId="0"/>
    <xf numFmtId="167" fontId="3" fillId="0" borderId="0"/>
    <xf numFmtId="38" fontId="4" fillId="2" borderId="0" applyNumberFormat="0" applyBorder="0" applyAlignment="0" applyProtection="0"/>
    <xf numFmtId="10" fontId="4" fillId="3" borderId="6" applyNumberFormat="0" applyBorder="0" applyAlignment="0" applyProtection="0"/>
    <xf numFmtId="37" fontId="5" fillId="0" borderId="0"/>
    <xf numFmtId="168" fontId="6" fillId="0" borderId="0"/>
    <xf numFmtId="10" fontId="7" fillId="0" borderId="0" applyFont="0" applyFill="0" applyBorder="0" applyAlignment="0" applyProtection="0"/>
    <xf numFmtId="1" fontId="7" fillId="0" borderId="4" applyNumberFormat="0" applyFill="0" applyAlignment="0" applyProtection="0">
      <alignment horizontal="center" vertical="center"/>
    </xf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43" fontId="18" fillId="0" borderId="0" applyFont="0" applyFill="0" applyBorder="0" applyAlignment="0" applyProtection="0"/>
  </cellStyleXfs>
  <cellXfs count="220">
    <xf numFmtId="0" fontId="0" fillId="0" borderId="0" xfId="0"/>
    <xf numFmtId="37" fontId="8" fillId="0" borderId="0" xfId="21" applyNumberFormat="1" applyFont="1" applyFill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21" applyFont="1" applyAlignment="1">
      <alignment vertical="center"/>
    </xf>
    <xf numFmtId="37" fontId="11" fillId="0" borderId="0" xfId="21" applyNumberFormat="1" applyFont="1" applyFill="1" applyAlignment="1">
      <alignment horizontal="center" vertical="center"/>
    </xf>
    <xf numFmtId="0" fontId="10" fillId="0" borderId="0" xfId="4" applyFont="1" applyFill="1" applyAlignment="1">
      <alignment vertical="center"/>
    </xf>
    <xf numFmtId="37" fontId="8" fillId="0" borderId="0" xfId="4" applyNumberFormat="1" applyFont="1" applyFill="1" applyAlignment="1">
      <alignment horizontal="center" vertical="center"/>
    </xf>
    <xf numFmtId="41" fontId="8" fillId="0" borderId="0" xfId="4" applyNumberFormat="1" applyFont="1" applyFill="1" applyAlignment="1">
      <alignment horizontal="center" vertical="center"/>
    </xf>
    <xf numFmtId="37" fontId="8" fillId="0" borderId="0" xfId="4" applyNumberFormat="1" applyFont="1" applyFill="1" applyAlignment="1">
      <alignment vertical="center"/>
    </xf>
    <xf numFmtId="41" fontId="8" fillId="0" borderId="0" xfId="4" applyNumberFormat="1" applyFont="1" applyFill="1" applyBorder="1" applyAlignment="1">
      <alignment horizontal="center" vertical="center"/>
    </xf>
    <xf numFmtId="0" fontId="8" fillId="0" borderId="0" xfId="4" applyFont="1" applyFill="1" applyAlignment="1">
      <alignment vertical="center"/>
    </xf>
    <xf numFmtId="37" fontId="9" fillId="0" borderId="0" xfId="4" applyNumberFormat="1" applyFont="1" applyFill="1" applyAlignment="1">
      <alignment horizontal="center" vertical="center"/>
    </xf>
    <xf numFmtId="41" fontId="8" fillId="0" borderId="1" xfId="4" applyNumberFormat="1" applyFont="1" applyFill="1" applyBorder="1" applyAlignment="1">
      <alignment horizontal="center" vertical="center"/>
    </xf>
    <xf numFmtId="41" fontId="8" fillId="0" borderId="2" xfId="4" applyNumberFormat="1" applyFont="1" applyFill="1" applyBorder="1" applyAlignment="1">
      <alignment horizontal="center" vertical="center"/>
    </xf>
    <xf numFmtId="37" fontId="8" fillId="0" borderId="0" xfId="4" applyNumberFormat="1" applyFont="1" applyFill="1" applyAlignment="1">
      <alignment horizontal="left" vertical="center"/>
    </xf>
    <xf numFmtId="37" fontId="10" fillId="0" borderId="0" xfId="4" quotePrefix="1" applyNumberFormat="1" applyFont="1" applyFill="1" applyAlignment="1">
      <alignment horizontal="left" vertical="center"/>
    </xf>
    <xf numFmtId="37" fontId="8" fillId="0" borderId="0" xfId="4" quotePrefix="1" applyNumberFormat="1" applyFont="1" applyFill="1" applyAlignment="1">
      <alignment horizontal="left" vertical="center"/>
    </xf>
    <xf numFmtId="41" fontId="8" fillId="0" borderId="0" xfId="0" applyNumberFormat="1" applyFont="1" applyAlignment="1">
      <alignment vertical="center"/>
    </xf>
    <xf numFmtId="37" fontId="10" fillId="0" borderId="0" xfId="4" applyNumberFormat="1" applyFont="1" applyFill="1" applyAlignment="1">
      <alignment vertical="center"/>
    </xf>
    <xf numFmtId="37" fontId="10" fillId="0" borderId="0" xfId="4" applyNumberFormat="1" applyFont="1" applyFill="1" applyAlignment="1">
      <alignment horizontal="left" vertical="center"/>
    </xf>
    <xf numFmtId="0" fontId="13" fillId="0" borderId="0" xfId="18" applyFont="1" applyAlignment="1">
      <alignment vertical="center"/>
    </xf>
    <xf numFmtId="0" fontId="8" fillId="0" borderId="0" xfId="5" applyFont="1" applyFill="1" applyAlignment="1">
      <alignment horizontal="right" vertical="center"/>
    </xf>
    <xf numFmtId="0" fontId="13" fillId="0" borderId="0" xfId="0" applyFont="1" applyAlignment="1">
      <alignment vertical="center"/>
    </xf>
    <xf numFmtId="0" fontId="8" fillId="0" borderId="0" xfId="5" applyFont="1" applyFill="1" applyAlignment="1">
      <alignment horizontal="centerContinuous" vertical="center"/>
    </xf>
    <xf numFmtId="41" fontId="8" fillId="0" borderId="0" xfId="5" applyNumberFormat="1" applyFont="1" applyFill="1" applyBorder="1" applyAlignment="1">
      <alignment horizontal="right" vertical="center"/>
    </xf>
    <xf numFmtId="41" fontId="8" fillId="0" borderId="0" xfId="5" applyNumberFormat="1" applyFont="1" applyFill="1" applyAlignment="1">
      <alignment horizontal="right" vertical="center"/>
    </xf>
    <xf numFmtId="0" fontId="8" fillId="0" borderId="0" xfId="5" applyFont="1" applyFill="1" applyAlignment="1">
      <alignment vertical="center"/>
    </xf>
    <xf numFmtId="43" fontId="8" fillId="0" borderId="0" xfId="5" applyNumberFormat="1" applyFont="1" applyFill="1" applyAlignment="1">
      <alignment vertical="center"/>
    </xf>
    <xf numFmtId="37" fontId="8" fillId="0" borderId="0" xfId="5" applyNumberFormat="1" applyFont="1" applyAlignment="1">
      <alignment horizontal="left" vertical="center"/>
    </xf>
    <xf numFmtId="37" fontId="8" fillId="0" borderId="0" xfId="5" applyNumberFormat="1" applyFont="1" applyAlignment="1">
      <alignment vertical="center"/>
    </xf>
    <xf numFmtId="37" fontId="11" fillId="0" borderId="0" xfId="5" applyNumberFormat="1" applyFont="1" applyAlignment="1">
      <alignment horizontal="center" vertical="center"/>
    </xf>
    <xf numFmtId="0" fontId="8" fillId="0" borderId="0" xfId="23" applyNumberFormat="1" applyFont="1" applyFill="1" applyBorder="1" applyAlignment="1">
      <alignment horizontal="center" vertical="center"/>
    </xf>
    <xf numFmtId="0" fontId="11" fillId="0" borderId="0" xfId="23" applyNumberFormat="1" applyFont="1" applyFill="1" applyAlignment="1">
      <alignment horizontal="right" vertical="center"/>
    </xf>
    <xf numFmtId="0" fontId="11" fillId="0" borderId="0" xfId="23" applyNumberFormat="1" applyFont="1" applyFill="1" applyBorder="1" applyAlignment="1">
      <alignment horizontal="right" vertical="center"/>
    </xf>
    <xf numFmtId="37" fontId="9" fillId="0" borderId="0" xfId="5" applyNumberFormat="1" applyFont="1" applyAlignment="1">
      <alignment horizontal="center" vertical="center"/>
    </xf>
    <xf numFmtId="41" fontId="8" fillId="0" borderId="0" xfId="5" applyNumberFormat="1" applyFont="1" applyAlignment="1">
      <alignment horizontal="right" vertical="center"/>
    </xf>
    <xf numFmtId="41" fontId="8" fillId="0" borderId="0" xfId="23" applyNumberFormat="1" applyFont="1" applyFill="1" applyAlignment="1">
      <alignment horizontal="right" vertical="center"/>
    </xf>
    <xf numFmtId="37" fontId="8" fillId="0" borderId="0" xfId="23" applyNumberFormat="1" applyFont="1" applyFill="1" applyAlignment="1">
      <alignment vertical="center"/>
    </xf>
    <xf numFmtId="37" fontId="8" fillId="0" borderId="0" xfId="23" applyNumberFormat="1" applyFont="1" applyFill="1" applyAlignment="1">
      <alignment horizontal="center" vertical="center"/>
    </xf>
    <xf numFmtId="37" fontId="8" fillId="0" borderId="0" xfId="5" applyNumberFormat="1" applyFont="1" applyBorder="1" applyAlignment="1">
      <alignment vertical="center"/>
    </xf>
    <xf numFmtId="41" fontId="8" fillId="0" borderId="2" xfId="5" applyNumberFormat="1" applyFont="1" applyBorder="1" applyAlignment="1">
      <alignment horizontal="right" vertical="center"/>
    </xf>
    <xf numFmtId="41" fontId="8" fillId="0" borderId="0" xfId="5" applyNumberFormat="1" applyFont="1" applyBorder="1" applyAlignment="1">
      <alignment horizontal="right" vertical="center"/>
    </xf>
    <xf numFmtId="41" fontId="12" fillId="0" borderId="0" xfId="5" applyNumberFormat="1" applyFont="1" applyBorder="1" applyAlignment="1">
      <alignment horizontal="right" vertical="center"/>
    </xf>
    <xf numFmtId="41" fontId="8" fillId="0" borderId="1" xfId="23" applyNumberFormat="1" applyFont="1" applyFill="1" applyBorder="1" applyAlignment="1">
      <alignment horizontal="right" vertical="center"/>
    </xf>
    <xf numFmtId="37" fontId="11" fillId="0" borderId="0" xfId="5" applyNumberFormat="1" applyFont="1" applyBorder="1" applyAlignment="1">
      <alignment horizontal="center" vertical="center"/>
    </xf>
    <xf numFmtId="37" fontId="11" fillId="0" borderId="0" xfId="5" applyNumberFormat="1" applyFont="1" applyAlignment="1">
      <alignment horizontal="right" vertical="center"/>
    </xf>
    <xf numFmtId="41" fontId="8" fillId="0" borderId="0" xfId="23" applyNumberFormat="1" applyFont="1" applyFill="1" applyBorder="1" applyAlignment="1">
      <alignment horizontal="center" vertical="center"/>
    </xf>
    <xf numFmtId="41" fontId="12" fillId="0" borderId="2" xfId="5" applyNumberFormat="1" applyFont="1" applyBorder="1" applyAlignment="1">
      <alignment horizontal="right" vertical="center"/>
    </xf>
    <xf numFmtId="41" fontId="12" fillId="0" borderId="0" xfId="5" applyNumberFormat="1" applyFont="1" applyFill="1" applyBorder="1" applyAlignment="1">
      <alignment horizontal="right" vertical="center"/>
    </xf>
    <xf numFmtId="41" fontId="12" fillId="0" borderId="0" xfId="5" applyNumberFormat="1" applyFont="1" applyBorder="1" applyAlignment="1">
      <alignment horizontal="center" vertical="center"/>
    </xf>
    <xf numFmtId="41" fontId="12" fillId="0" borderId="0" xfId="5" applyNumberFormat="1" applyFont="1" applyAlignment="1">
      <alignment horizontal="center" vertical="center"/>
    </xf>
    <xf numFmtId="41" fontId="8" fillId="0" borderId="3" xfId="23" applyNumberFormat="1" applyFont="1" applyFill="1" applyBorder="1" applyAlignment="1">
      <alignment horizontal="right" vertical="center"/>
    </xf>
    <xf numFmtId="41" fontId="12" fillId="0" borderId="0" xfId="5" applyNumberFormat="1" applyFont="1" applyFill="1" applyAlignment="1">
      <alignment horizontal="center" vertical="center"/>
    </xf>
    <xf numFmtId="41" fontId="12" fillId="0" borderId="0" xfId="5" applyNumberFormat="1" applyFont="1" applyFill="1" applyBorder="1" applyAlignment="1">
      <alignment horizontal="center" vertical="center"/>
    </xf>
    <xf numFmtId="41" fontId="8" fillId="0" borderId="0" xfId="3" applyNumberFormat="1" applyFont="1" applyFill="1" applyBorder="1" applyAlignment="1">
      <alignment horizontal="right" vertical="center"/>
    </xf>
    <xf numFmtId="41" fontId="8" fillId="0" borderId="0" xfId="23" applyNumberFormat="1" applyFont="1" applyFill="1" applyBorder="1" applyAlignment="1">
      <alignment horizontal="right" vertical="center"/>
    </xf>
    <xf numFmtId="41" fontId="8" fillId="0" borderId="1" xfId="3" applyNumberFormat="1" applyFont="1" applyFill="1" applyBorder="1" applyAlignment="1">
      <alignment horizontal="right" vertical="center"/>
    </xf>
    <xf numFmtId="41" fontId="12" fillId="0" borderId="0" xfId="5" applyNumberFormat="1" applyFont="1" applyFill="1" applyAlignment="1">
      <alignment horizontal="right" vertical="center"/>
    </xf>
    <xf numFmtId="41" fontId="8" fillId="0" borderId="0" xfId="5" applyNumberFormat="1" applyFont="1" applyAlignment="1">
      <alignment vertical="center"/>
    </xf>
    <xf numFmtId="0" fontId="13" fillId="0" borderId="0" xfId="23" applyFont="1" applyAlignment="1">
      <alignment vertical="center"/>
    </xf>
    <xf numFmtId="0" fontId="8" fillId="0" borderId="0" xfId="15" applyFont="1" applyFill="1" applyAlignment="1">
      <alignment vertical="center"/>
    </xf>
    <xf numFmtId="37" fontId="8" fillId="0" borderId="0" xfId="5" applyNumberFormat="1" applyFont="1" applyAlignment="1">
      <alignment horizontal="center" vertical="center"/>
    </xf>
    <xf numFmtId="37" fontId="10" fillId="0" borderId="0" xfId="5" applyNumberFormat="1" applyFont="1" applyAlignment="1">
      <alignment horizontal="right" vertical="center"/>
    </xf>
    <xf numFmtId="37" fontId="8" fillId="0" borderId="0" xfId="5" applyNumberFormat="1" applyFont="1" applyFill="1" applyAlignment="1">
      <alignment horizontal="center" vertical="center"/>
    </xf>
    <xf numFmtId="0" fontId="14" fillId="0" borderId="0" xfId="5" applyFont="1" applyAlignment="1">
      <alignment horizontal="center" vertical="center"/>
    </xf>
    <xf numFmtId="0" fontId="8" fillId="0" borderId="0" xfId="5" applyFont="1" applyAlignment="1">
      <alignment horizontal="left" vertical="center" indent="2"/>
    </xf>
    <xf numFmtId="0" fontId="10" fillId="0" borderId="0" xfId="5" applyFont="1" applyAlignment="1">
      <alignment horizontal="left" vertical="center" indent="4"/>
    </xf>
    <xf numFmtId="169" fontId="10" fillId="0" borderId="0" xfId="0" applyNumberFormat="1" applyFont="1" applyFill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10" fillId="0" borderId="0" xfId="0" applyFont="1" applyFill="1" applyAlignment="1">
      <alignment horizontal="center" vertical="center"/>
    </xf>
    <xf numFmtId="0" fontId="10" fillId="0" borderId="0" xfId="15" applyFont="1" applyFill="1" applyAlignment="1">
      <alignment horizontal="center" vertical="center"/>
    </xf>
    <xf numFmtId="41" fontId="8" fillId="0" borderId="0" xfId="5" applyNumberFormat="1" applyFont="1" applyBorder="1" applyAlignment="1">
      <alignment vertical="center"/>
    </xf>
    <xf numFmtId="0" fontId="8" fillId="0" borderId="0" xfId="5" applyFont="1" applyAlignment="1">
      <alignment horizontal="left" vertical="center" indent="3"/>
    </xf>
    <xf numFmtId="37" fontId="10" fillId="0" borderId="0" xfId="4" applyNumberFormat="1" applyFont="1" applyFill="1" applyAlignment="1">
      <alignment horizontal="right" vertical="center"/>
    </xf>
    <xf numFmtId="0" fontId="17" fillId="0" borderId="0" xfId="0" applyFont="1" applyFill="1" applyAlignment="1">
      <alignment horizontal="center" vertical="center"/>
    </xf>
    <xf numFmtId="37" fontId="10" fillId="0" borderId="0" xfId="21" applyNumberFormat="1" applyFont="1" applyFill="1" applyAlignment="1">
      <alignment horizontal="center" vertical="center"/>
    </xf>
    <xf numFmtId="0" fontId="8" fillId="0" borderId="0" xfId="21" applyFont="1" applyFill="1" applyAlignment="1">
      <alignment horizontal="left" vertical="center" indent="2"/>
    </xf>
    <xf numFmtId="0" fontId="8" fillId="0" borderId="0" xfId="4" applyFont="1" applyFill="1" applyAlignment="1">
      <alignment horizontal="left" vertical="center" indent="2"/>
    </xf>
    <xf numFmtId="172" fontId="8" fillId="0" borderId="0" xfId="4" applyNumberFormat="1" applyFont="1" applyFill="1" applyBorder="1" applyAlignment="1">
      <alignment horizontal="center" vertical="center"/>
    </xf>
    <xf numFmtId="0" fontId="11" fillId="0" borderId="0" xfId="0" applyNumberFormat="1" applyFont="1" applyFill="1" applyBorder="1" applyAlignment="1">
      <alignment horizontal="center" vertical="center"/>
    </xf>
    <xf numFmtId="0" fontId="11" fillId="0" borderId="0" xfId="0" applyNumberFormat="1" applyFont="1" applyFill="1" applyAlignment="1">
      <alignment horizontal="right" vertical="center"/>
    </xf>
    <xf numFmtId="0" fontId="8" fillId="0" borderId="0" xfId="0" applyFont="1" applyFill="1" applyAlignment="1">
      <alignment vertical="center"/>
    </xf>
    <xf numFmtId="41" fontId="12" fillId="0" borderId="0" xfId="0" applyNumberFormat="1" applyFont="1" applyFill="1" applyBorder="1" applyAlignment="1">
      <alignment horizontal="center" vertical="center"/>
    </xf>
    <xf numFmtId="41" fontId="12" fillId="0" borderId="5" xfId="0" applyNumberFormat="1" applyFont="1" applyFill="1" applyBorder="1" applyAlignment="1">
      <alignment horizontal="center" vertical="center"/>
    </xf>
    <xf numFmtId="41" fontId="12" fillId="0" borderId="0" xfId="0" applyNumberFormat="1" applyFont="1" applyFill="1" applyBorder="1" applyAlignment="1">
      <alignment horizontal="right" vertical="center"/>
    </xf>
    <xf numFmtId="41" fontId="12" fillId="0" borderId="0" xfId="0" applyNumberFormat="1" applyFont="1" applyFill="1" applyAlignment="1">
      <alignment horizontal="right" vertical="center"/>
    </xf>
    <xf numFmtId="41" fontId="8" fillId="0" borderId="0" xfId="0" applyNumberFormat="1" applyFont="1" applyFill="1" applyAlignment="1">
      <alignment vertical="center"/>
    </xf>
    <xf numFmtId="41" fontId="12" fillId="0" borderId="0" xfId="4" applyNumberFormat="1" applyFont="1" applyFill="1" applyBorder="1" applyAlignment="1">
      <alignment horizontal="right" vertical="center"/>
    </xf>
    <xf numFmtId="41" fontId="12" fillId="0" borderId="0" xfId="4" applyNumberFormat="1" applyFont="1" applyFill="1" applyAlignment="1">
      <alignment horizontal="right" vertical="center"/>
    </xf>
    <xf numFmtId="37" fontId="9" fillId="0" borderId="0" xfId="4" applyNumberFormat="1" applyFont="1" applyFill="1" applyAlignment="1">
      <alignment vertical="center"/>
    </xf>
    <xf numFmtId="37" fontId="8" fillId="0" borderId="0" xfId="21" applyNumberFormat="1" applyFont="1" applyFill="1" applyAlignment="1">
      <alignment horizontal="left" vertical="center" indent="2"/>
    </xf>
    <xf numFmtId="37" fontId="8" fillId="0" borderId="0" xfId="21" applyNumberFormat="1" applyFont="1" applyFill="1" applyAlignment="1">
      <alignment horizontal="left" vertical="center" indent="3"/>
    </xf>
    <xf numFmtId="41" fontId="12" fillId="0" borderId="0" xfId="4" applyNumberFormat="1" applyFont="1" applyFill="1" applyAlignment="1">
      <alignment horizontal="center" vertical="center"/>
    </xf>
    <xf numFmtId="41" fontId="12" fillId="0" borderId="1" xfId="4" applyNumberFormat="1" applyFont="1" applyFill="1" applyBorder="1" applyAlignment="1">
      <alignment horizontal="center" vertical="center"/>
    </xf>
    <xf numFmtId="164" fontId="12" fillId="0" borderId="0" xfId="4" applyNumberFormat="1" applyFont="1" applyFill="1" applyAlignment="1">
      <alignment horizontal="center" vertical="center"/>
    </xf>
    <xf numFmtId="37" fontId="8" fillId="0" borderId="0" xfId="4" applyNumberFormat="1" applyFont="1" applyFill="1" applyBorder="1" applyAlignment="1">
      <alignment vertical="center"/>
    </xf>
    <xf numFmtId="37" fontId="10" fillId="0" borderId="0" xfId="4" applyNumberFormat="1" applyFont="1" applyFill="1" applyBorder="1" applyAlignment="1">
      <alignment horizontal="left" vertical="center"/>
    </xf>
    <xf numFmtId="37" fontId="10" fillId="0" borderId="0" xfId="4" applyNumberFormat="1" applyFont="1" applyFill="1" applyBorder="1" applyAlignment="1">
      <alignment vertical="center"/>
    </xf>
    <xf numFmtId="41" fontId="8" fillId="0" borderId="0" xfId="0" applyNumberFormat="1" applyFont="1" applyBorder="1" applyAlignment="1">
      <alignment vertical="center"/>
    </xf>
    <xf numFmtId="37" fontId="12" fillId="0" borderId="0" xfId="4" applyNumberFormat="1" applyFont="1" applyFill="1" applyAlignment="1">
      <alignment horizontal="right" vertical="center"/>
    </xf>
    <xf numFmtId="37" fontId="12" fillId="0" borderId="0" xfId="4" applyNumberFormat="1" applyFont="1" applyFill="1" applyAlignment="1">
      <alignment vertical="center"/>
    </xf>
    <xf numFmtId="41" fontId="12" fillId="0" borderId="0" xfId="4" applyNumberFormat="1" applyFont="1" applyFill="1" applyBorder="1" applyAlignment="1">
      <alignment horizontal="center" vertical="center"/>
    </xf>
    <xf numFmtId="41" fontId="12" fillId="0" borderId="2" xfId="4" applyNumberFormat="1" applyFont="1" applyFill="1" applyBorder="1" applyAlignment="1">
      <alignment horizontal="center" vertical="center"/>
    </xf>
    <xf numFmtId="41" fontId="12" fillId="0" borderId="5" xfId="4" applyNumberFormat="1" applyFont="1" applyFill="1" applyBorder="1" applyAlignment="1">
      <alignment horizontal="center" vertical="center"/>
    </xf>
    <xf numFmtId="0" fontId="16" fillId="0" borderId="0" xfId="23" applyFont="1" applyAlignment="1">
      <alignment vertical="center"/>
    </xf>
    <xf numFmtId="164" fontId="8" fillId="0" borderId="0" xfId="28" applyNumberFormat="1" applyFont="1" applyAlignment="1">
      <alignment vertical="center"/>
    </xf>
    <xf numFmtId="164" fontId="8" fillId="0" borderId="0" xfId="28" applyNumberFormat="1" applyFont="1" applyFill="1" applyAlignment="1">
      <alignment horizontal="center" vertical="center"/>
    </xf>
    <xf numFmtId="172" fontId="8" fillId="0" borderId="0" xfId="4" applyNumberFormat="1" applyFont="1" applyFill="1" applyAlignment="1">
      <alignment horizontal="center" vertical="center"/>
    </xf>
    <xf numFmtId="37" fontId="8" fillId="0" borderId="0" xfId="4" applyNumberFormat="1" applyFont="1" applyFill="1" applyAlignment="1">
      <alignment horizontal="left" vertical="center" indent="1"/>
    </xf>
    <xf numFmtId="172" fontId="12" fillId="0" borderId="0" xfId="0" applyNumberFormat="1" applyFont="1" applyFill="1" applyBorder="1" applyAlignment="1">
      <alignment horizontal="center" vertical="center"/>
    </xf>
    <xf numFmtId="41" fontId="12" fillId="0" borderId="3" xfId="0" applyNumberFormat="1" applyFont="1" applyFill="1" applyBorder="1" applyAlignment="1">
      <alignment horizontal="right" vertical="center"/>
    </xf>
    <xf numFmtId="41" fontId="12" fillId="0" borderId="3" xfId="0" applyNumberFormat="1" applyFont="1" applyFill="1" applyBorder="1" applyAlignment="1">
      <alignment horizontal="center" vertical="center"/>
    </xf>
    <xf numFmtId="41" fontId="8" fillId="0" borderId="0" xfId="0" applyNumberFormat="1" applyFont="1" applyFill="1" applyBorder="1" applyAlignment="1">
      <alignment vertical="center"/>
    </xf>
    <xf numFmtId="0" fontId="8" fillId="0" borderId="0" xfId="5" applyFont="1" applyAlignment="1">
      <alignment horizontal="left" vertical="center" indent="4"/>
    </xf>
    <xf numFmtId="0" fontId="8" fillId="0" borderId="0" xfId="0" applyFont="1" applyFill="1" applyAlignment="1">
      <alignment horizontal="left" vertical="center" indent="1"/>
    </xf>
    <xf numFmtId="37" fontId="8" fillId="0" borderId="0" xfId="4" applyNumberFormat="1" applyFont="1" applyFill="1" applyAlignment="1">
      <alignment horizontal="left" vertical="center" indent="2"/>
    </xf>
    <xf numFmtId="173" fontId="8" fillId="0" borderId="1" xfId="4" applyNumberFormat="1" applyFont="1" applyFill="1" applyBorder="1" applyAlignment="1">
      <alignment horizontal="center" vertical="center"/>
    </xf>
    <xf numFmtId="37" fontId="8" fillId="0" borderId="0" xfId="4" quotePrefix="1" applyNumberFormat="1" applyFont="1" applyFill="1" applyAlignment="1">
      <alignment horizontal="left" vertical="center" indent="2"/>
    </xf>
    <xf numFmtId="173" fontId="8" fillId="0" borderId="0" xfId="4" applyNumberFormat="1" applyFont="1" applyFill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164" fontId="12" fillId="0" borderId="1" xfId="4" applyNumberFormat="1" applyFont="1" applyFill="1" applyBorder="1" applyAlignment="1">
      <alignment horizontal="center" vertical="center"/>
    </xf>
    <xf numFmtId="0" fontId="8" fillId="0" borderId="0" xfId="21" applyFont="1" applyFill="1" applyAlignment="1">
      <alignment vertical="center"/>
    </xf>
    <xf numFmtId="41" fontId="13" fillId="0" borderId="0" xfId="0" applyNumberFormat="1" applyFont="1" applyFill="1" applyAlignment="1">
      <alignment vertical="center"/>
    </xf>
    <xf numFmtId="41" fontId="13" fillId="0" borderId="1" xfId="0" applyNumberFormat="1" applyFont="1" applyFill="1" applyBorder="1" applyAlignment="1">
      <alignment vertical="center"/>
    </xf>
    <xf numFmtId="175" fontId="8" fillId="0" borderId="0" xfId="5" quotePrefix="1" applyNumberFormat="1" applyFont="1" applyAlignment="1">
      <alignment horizontal="center" vertical="center"/>
    </xf>
    <xf numFmtId="0" fontId="14" fillId="0" borderId="0" xfId="5" applyFont="1" applyFill="1" applyAlignment="1">
      <alignment horizontal="center" vertical="center"/>
    </xf>
    <xf numFmtId="0" fontId="15" fillId="0" borderId="0" xfId="5" applyFont="1" applyFill="1" applyAlignment="1">
      <alignment horizontal="center" vertical="center"/>
    </xf>
    <xf numFmtId="0" fontId="14" fillId="0" borderId="0" xfId="18" applyFont="1" applyFill="1" applyBorder="1" applyAlignment="1">
      <alignment horizontal="center" vertical="center"/>
    </xf>
    <xf numFmtId="0" fontId="19" fillId="0" borderId="0" xfId="0" applyFont="1" applyAlignment="1">
      <alignment vertical="center"/>
    </xf>
    <xf numFmtId="0" fontId="14" fillId="0" borderId="0" xfId="5" applyFont="1" applyFill="1" applyBorder="1" applyAlignment="1">
      <alignment horizontal="center" vertical="center"/>
    </xf>
    <xf numFmtId="0" fontId="14" fillId="0" borderId="0" xfId="5" applyFont="1" applyFill="1" applyAlignment="1">
      <alignment horizontal="right" vertical="center"/>
    </xf>
    <xf numFmtId="0" fontId="14" fillId="0" borderId="1" xfId="18" applyFont="1" applyFill="1" applyBorder="1" applyAlignment="1">
      <alignment horizontal="center" vertical="center"/>
    </xf>
    <xf numFmtId="164" fontId="14" fillId="0" borderId="0" xfId="5" applyNumberFormat="1" applyFont="1" applyFill="1" applyAlignment="1">
      <alignment horizontal="center" vertical="center"/>
    </xf>
    <xf numFmtId="0" fontId="14" fillId="0" borderId="1" xfId="5" applyFont="1" applyFill="1" applyBorder="1" applyAlignment="1">
      <alignment horizontal="center" vertical="center"/>
    </xf>
    <xf numFmtId="164" fontId="14" fillId="0" borderId="1" xfId="5" applyNumberFormat="1" applyFont="1" applyFill="1" applyBorder="1" applyAlignment="1">
      <alignment horizontal="center" vertical="center"/>
    </xf>
    <xf numFmtId="164" fontId="14" fillId="0" borderId="0" xfId="5" applyNumberFormat="1" applyFont="1" applyFill="1" applyBorder="1" applyAlignment="1">
      <alignment horizontal="center" vertical="center"/>
    </xf>
    <xf numFmtId="0" fontId="15" fillId="0" borderId="0" xfId="5" applyFont="1" applyFill="1" applyBorder="1" applyAlignment="1">
      <alignment horizontal="center" vertical="center"/>
    </xf>
    <xf numFmtId="164" fontId="15" fillId="0" borderId="0" xfId="5" applyNumberFormat="1" applyFont="1" applyFill="1" applyBorder="1" applyAlignment="1">
      <alignment horizontal="center" vertical="center"/>
    </xf>
    <xf numFmtId="0" fontId="14" fillId="0" borderId="0" xfId="5" applyFont="1" applyFill="1" applyAlignment="1">
      <alignment horizontal="left" vertical="center"/>
    </xf>
    <xf numFmtId="41" fontId="15" fillId="0" borderId="0" xfId="5" applyNumberFormat="1" applyFont="1" applyFill="1" applyBorder="1" applyAlignment="1">
      <alignment horizontal="right" vertical="center"/>
    </xf>
    <xf numFmtId="41" fontId="15" fillId="0" borderId="0" xfId="18" applyNumberFormat="1" applyFont="1" applyFill="1" applyBorder="1" applyAlignment="1">
      <alignment horizontal="center" vertical="center"/>
    </xf>
    <xf numFmtId="0" fontId="15" fillId="0" borderId="0" xfId="5" applyFont="1" applyFill="1" applyAlignment="1">
      <alignment horizontal="left" vertical="center"/>
    </xf>
    <xf numFmtId="171" fontId="15" fillId="0" borderId="0" xfId="5" applyNumberFormat="1" applyFont="1" applyFill="1" applyAlignment="1">
      <alignment horizontal="right" vertical="center"/>
    </xf>
    <xf numFmtId="174" fontId="15" fillId="0" borderId="0" xfId="5" applyNumberFormat="1" applyFont="1" applyFill="1" applyBorder="1" applyAlignment="1">
      <alignment horizontal="right" vertical="center"/>
    </xf>
    <xf numFmtId="171" fontId="15" fillId="0" borderId="0" xfId="5" applyNumberFormat="1" applyFont="1" applyFill="1" applyBorder="1" applyAlignment="1">
      <alignment horizontal="right" vertical="center"/>
    </xf>
    <xf numFmtId="41" fontId="15" fillId="0" borderId="0" xfId="5" applyNumberFormat="1" applyFont="1" applyFill="1" applyAlignment="1">
      <alignment horizontal="right" vertical="center"/>
    </xf>
    <xf numFmtId="0" fontId="14" fillId="0" borderId="0" xfId="5" applyFont="1" applyFill="1" applyAlignment="1">
      <alignment vertical="center"/>
    </xf>
    <xf numFmtId="41" fontId="15" fillId="0" borderId="5" xfId="5" applyNumberFormat="1" applyFont="1" applyFill="1" applyBorder="1" applyAlignment="1">
      <alignment horizontal="right" vertical="center"/>
    </xf>
    <xf numFmtId="0" fontId="19" fillId="0" borderId="0" xfId="18" applyFont="1" applyAlignment="1">
      <alignment vertical="center"/>
    </xf>
    <xf numFmtId="0" fontId="19" fillId="0" borderId="0" xfId="23" applyFont="1" applyAlignment="1">
      <alignment vertical="center"/>
    </xf>
    <xf numFmtId="0" fontId="20" fillId="0" borderId="0" xfId="5" applyFont="1" applyFill="1" applyAlignment="1">
      <alignment horizontal="center" vertical="center"/>
    </xf>
    <xf numFmtId="0" fontId="21" fillId="0" borderId="0" xfId="0" applyFont="1" applyAlignment="1">
      <alignment vertical="center"/>
    </xf>
    <xf numFmtId="0" fontId="22" fillId="0" borderId="0" xfId="5" applyFont="1" applyFill="1" applyAlignment="1">
      <alignment horizontal="center" vertical="center"/>
    </xf>
    <xf numFmtId="0" fontId="23" fillId="0" borderId="0" xfId="0" applyFont="1" applyAlignment="1">
      <alignment vertical="center"/>
    </xf>
    <xf numFmtId="37" fontId="8" fillId="0" borderId="0" xfId="4" quotePrefix="1" applyNumberFormat="1" applyFont="1" applyFill="1" applyAlignment="1">
      <alignment horizontal="center" vertical="center"/>
    </xf>
    <xf numFmtId="164" fontId="8" fillId="0" borderId="0" xfId="28" applyNumberFormat="1" applyFont="1" applyFill="1" applyBorder="1" applyAlignment="1">
      <alignment horizontal="center" vertical="center"/>
    </xf>
    <xf numFmtId="0" fontId="8" fillId="0" borderId="0" xfId="4" applyFont="1" applyFill="1" applyAlignment="1">
      <alignment horizontal="left" vertical="center" indent="4"/>
    </xf>
    <xf numFmtId="0" fontId="14" fillId="0" borderId="0" xfId="5" applyFont="1" applyAlignment="1">
      <alignment horizontal="left" vertical="center"/>
    </xf>
    <xf numFmtId="0" fontId="15" fillId="0" borderId="0" xfId="5" quotePrefix="1" applyFont="1" applyAlignment="1">
      <alignment vertical="center"/>
    </xf>
    <xf numFmtId="0" fontId="14" fillId="0" borderId="0" xfId="5" quotePrefix="1" applyFont="1" applyAlignment="1">
      <alignment vertical="center"/>
    </xf>
    <xf numFmtId="0" fontId="15" fillId="0" borderId="0" xfId="5" quotePrefix="1" applyFont="1" applyAlignment="1">
      <alignment horizontal="left" vertical="center" indent="2"/>
    </xf>
    <xf numFmtId="0" fontId="14" fillId="0" borderId="0" xfId="5" quotePrefix="1" applyFont="1" applyAlignment="1">
      <alignment horizontal="left" vertical="center" indent="4"/>
    </xf>
    <xf numFmtId="0" fontId="10" fillId="0" borderId="0" xfId="0" applyFont="1" applyFill="1" applyAlignment="1">
      <alignment horizontal="center" vertical="center"/>
    </xf>
    <xf numFmtId="41" fontId="8" fillId="0" borderId="5" xfId="4" applyNumberFormat="1" applyFont="1" applyFill="1" applyBorder="1" applyAlignment="1">
      <alignment horizontal="center" vertical="center"/>
    </xf>
    <xf numFmtId="164" fontId="8" fillId="0" borderId="0" xfId="28" applyNumberFormat="1" applyFont="1" applyFill="1" applyAlignment="1">
      <alignment vertical="center"/>
    </xf>
    <xf numFmtId="0" fontId="10" fillId="0" borderId="0" xfId="0" applyFont="1" applyFill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37" fontId="8" fillId="0" borderId="0" xfId="5" quotePrefix="1" applyNumberFormat="1" applyFont="1" applyAlignment="1">
      <alignment horizontal="center" vertical="center"/>
    </xf>
    <xf numFmtId="0" fontId="10" fillId="0" borderId="0" xfId="5" quotePrefix="1" applyFont="1" applyAlignment="1">
      <alignment vertical="center"/>
    </xf>
    <xf numFmtId="0" fontId="14" fillId="0" borderId="0" xfId="5" applyFont="1" applyFill="1" applyAlignment="1">
      <alignment horizontal="center" vertical="center"/>
    </xf>
    <xf numFmtId="0" fontId="14" fillId="0" borderId="1" xfId="5" applyFont="1" applyFill="1" applyBorder="1" applyAlignment="1">
      <alignment horizontal="center" vertical="center"/>
    </xf>
    <xf numFmtId="0" fontId="14" fillId="0" borderId="0" xfId="23" applyFont="1" applyFill="1" applyBorder="1" applyAlignment="1">
      <alignment horizontal="center" vertical="center"/>
    </xf>
    <xf numFmtId="0" fontId="14" fillId="0" borderId="0" xfId="15" applyFont="1" applyFill="1" applyBorder="1" applyAlignment="1">
      <alignment horizontal="center" vertical="center"/>
    </xf>
    <xf numFmtId="164" fontId="14" fillId="0" borderId="0" xfId="15" applyNumberFormat="1" applyFont="1" applyFill="1" applyAlignment="1">
      <alignment horizontal="center" vertical="center"/>
    </xf>
    <xf numFmtId="0" fontId="14" fillId="0" borderId="0" xfId="15" applyFont="1" applyFill="1" applyAlignment="1">
      <alignment vertical="center"/>
    </xf>
    <xf numFmtId="0" fontId="14" fillId="0" borderId="0" xfId="15" applyFont="1" applyFill="1" applyAlignment="1">
      <alignment horizontal="center" vertical="center"/>
    </xf>
    <xf numFmtId="0" fontId="14" fillId="0" borderId="0" xfId="15" applyFont="1" applyFill="1" applyBorder="1" applyAlignment="1">
      <alignment vertical="center"/>
    </xf>
    <xf numFmtId="164" fontId="14" fillId="0" borderId="0" xfId="15" applyNumberFormat="1" applyFont="1" applyFill="1" applyAlignment="1">
      <alignment horizontal="left" vertical="center"/>
    </xf>
    <xf numFmtId="164" fontId="14" fillId="0" borderId="1" xfId="15" applyNumberFormat="1" applyFont="1" applyFill="1" applyBorder="1" applyAlignment="1">
      <alignment horizontal="center" vertical="center"/>
    </xf>
    <xf numFmtId="164" fontId="14" fillId="0" borderId="0" xfId="15" applyNumberFormat="1" applyFont="1" applyFill="1" applyBorder="1" applyAlignment="1">
      <alignment horizontal="center" vertical="center"/>
    </xf>
    <xf numFmtId="0" fontId="14" fillId="0" borderId="1" xfId="15" applyFont="1" applyFill="1" applyBorder="1" applyAlignment="1">
      <alignment horizontal="center" vertical="center"/>
    </xf>
    <xf numFmtId="170" fontId="15" fillId="0" borderId="0" xfId="5" applyNumberFormat="1" applyFont="1" applyFill="1" applyBorder="1" applyAlignment="1">
      <alignment horizontal="right" vertical="center"/>
    </xf>
    <xf numFmtId="170" fontId="15" fillId="0" borderId="0" xfId="5" applyNumberFormat="1" applyFont="1" applyFill="1" applyAlignment="1">
      <alignment horizontal="right" vertical="center"/>
    </xf>
    <xf numFmtId="37" fontId="8" fillId="0" borderId="1" xfId="5" applyNumberFormat="1" applyFont="1" applyBorder="1" applyAlignment="1">
      <alignment horizontal="right" vertical="center"/>
    </xf>
    <xf numFmtId="37" fontId="8" fillId="0" borderId="0" xfId="5" applyNumberFormat="1" applyFont="1" applyBorder="1" applyAlignment="1">
      <alignment horizontal="right" vertical="center"/>
    </xf>
    <xf numFmtId="37" fontId="8" fillId="0" borderId="3" xfId="5" applyNumberFormat="1" applyFont="1" applyBorder="1" applyAlignment="1">
      <alignment horizontal="right" vertical="center"/>
    </xf>
    <xf numFmtId="37" fontId="8" fillId="0" borderId="0" xfId="5" applyNumberFormat="1" applyFont="1" applyAlignment="1">
      <alignment horizontal="right" vertical="center"/>
    </xf>
    <xf numFmtId="37" fontId="12" fillId="0" borderId="1" xfId="5" applyNumberFormat="1" applyFont="1" applyFill="1" applyBorder="1" applyAlignment="1">
      <alignment horizontal="right" vertical="center"/>
    </xf>
    <xf numFmtId="37" fontId="12" fillId="0" borderId="0" xfId="5" applyNumberFormat="1" applyFont="1" applyFill="1" applyBorder="1" applyAlignment="1">
      <alignment horizontal="right" vertical="center"/>
    </xf>
    <xf numFmtId="37" fontId="12" fillId="0" borderId="3" xfId="5" applyNumberFormat="1" applyFont="1" applyFill="1" applyBorder="1" applyAlignment="1">
      <alignment horizontal="right" vertical="center"/>
    </xf>
    <xf numFmtId="37" fontId="12" fillId="0" borderId="0" xfId="5" applyNumberFormat="1" applyFont="1" applyFill="1" applyAlignment="1">
      <alignment horizontal="right" vertical="center"/>
    </xf>
    <xf numFmtId="176" fontId="8" fillId="0" borderId="0" xfId="23" applyNumberFormat="1" applyFont="1" applyFill="1" applyAlignment="1">
      <alignment horizontal="right" vertical="center"/>
    </xf>
    <xf numFmtId="176" fontId="8" fillId="0" borderId="0" xfId="23" applyNumberFormat="1" applyFont="1" applyFill="1" applyBorder="1" applyAlignment="1">
      <alignment horizontal="center" vertical="center"/>
    </xf>
    <xf numFmtId="176" fontId="8" fillId="0" borderId="1" xfId="23" applyNumberFormat="1" applyFont="1" applyFill="1" applyBorder="1" applyAlignment="1">
      <alignment horizontal="center" vertical="center"/>
    </xf>
    <xf numFmtId="176" fontId="8" fillId="0" borderId="0" xfId="4" applyNumberFormat="1" applyFont="1" applyFill="1" applyBorder="1" applyAlignment="1">
      <alignment horizontal="center" vertical="center"/>
    </xf>
    <xf numFmtId="176" fontId="8" fillId="0" borderId="1" xfId="4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37" fontId="10" fillId="0" borderId="0" xfId="21" applyNumberFormat="1" applyFont="1" applyFill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176" fontId="13" fillId="0" borderId="0" xfId="0" applyNumberFormat="1" applyFont="1" applyFill="1" applyAlignment="1">
      <alignment vertical="center"/>
    </xf>
    <xf numFmtId="0" fontId="15" fillId="0" borderId="0" xfId="5" applyFont="1" applyFill="1" applyAlignment="1">
      <alignment horizontal="left" vertical="center" indent="1"/>
    </xf>
    <xf numFmtId="172" fontId="15" fillId="0" borderId="0" xfId="5" applyNumberFormat="1" applyFont="1" applyFill="1" applyBorder="1" applyAlignment="1">
      <alignment horizontal="right" vertical="center"/>
    </xf>
    <xf numFmtId="177" fontId="8" fillId="0" borderId="3" xfId="0" applyNumberFormat="1" applyFont="1" applyBorder="1" applyAlignment="1">
      <alignment horizontal="right" vertical="center"/>
    </xf>
    <xf numFmtId="177" fontId="8" fillId="0" borderId="0" xfId="0" applyNumberFormat="1" applyFont="1" applyFill="1" applyAlignment="1">
      <alignment vertical="center"/>
    </xf>
    <xf numFmtId="177" fontId="8" fillId="0" borderId="3" xfId="0" applyNumberFormat="1" applyFont="1" applyFill="1" applyBorder="1" applyAlignment="1">
      <alignment horizontal="right" vertical="center"/>
    </xf>
    <xf numFmtId="177" fontId="8" fillId="0" borderId="0" xfId="0" applyNumberFormat="1" applyFont="1" applyFill="1" applyAlignment="1">
      <alignment horizontal="right" vertical="center"/>
    </xf>
    <xf numFmtId="170" fontId="24" fillId="0" borderId="0" xfId="0" applyNumberFormat="1" applyFont="1"/>
    <xf numFmtId="37" fontId="14" fillId="0" borderId="0" xfId="5" applyNumberFormat="1" applyFont="1" applyBorder="1" applyAlignment="1">
      <alignment horizontal="center" vertical="center"/>
    </xf>
    <xf numFmtId="37" fontId="10" fillId="0" borderId="0" xfId="23" applyNumberFormat="1" applyFont="1" applyFill="1" applyBorder="1" applyAlignment="1">
      <alignment horizontal="center" vertical="center"/>
    </xf>
    <xf numFmtId="37" fontId="10" fillId="0" borderId="1" xfId="23" applyNumberFormat="1" applyFont="1" applyFill="1" applyBorder="1" applyAlignment="1">
      <alignment horizontal="right" vertical="center"/>
    </xf>
    <xf numFmtId="0" fontId="10" fillId="0" borderId="0" xfId="0" applyFont="1" applyFill="1" applyAlignment="1">
      <alignment horizontal="center" vertical="center"/>
    </xf>
    <xf numFmtId="37" fontId="10" fillId="0" borderId="1" xfId="4" applyNumberFormat="1" applyFont="1" applyFill="1" applyBorder="1" applyAlignment="1">
      <alignment horizontal="right" vertical="center"/>
    </xf>
    <xf numFmtId="0" fontId="17" fillId="0" borderId="0" xfId="0" applyFont="1" applyFill="1" applyAlignment="1">
      <alignment horizontal="center" vertical="center"/>
    </xf>
    <xf numFmtId="37" fontId="14" fillId="0" borderId="0" xfId="21" applyNumberFormat="1" applyFont="1" applyFill="1" applyAlignment="1">
      <alignment horizontal="center" vertical="center"/>
    </xf>
    <xf numFmtId="37" fontId="10" fillId="0" borderId="0" xfId="21" applyNumberFormat="1" applyFont="1" applyFill="1" applyAlignment="1">
      <alignment horizontal="center" vertical="center"/>
    </xf>
    <xf numFmtId="0" fontId="14" fillId="0" borderId="1" xfId="5" applyFont="1" applyFill="1" applyBorder="1" applyAlignment="1">
      <alignment horizontal="center" vertical="center"/>
    </xf>
    <xf numFmtId="0" fontId="10" fillId="0" borderId="1" xfId="5" applyFont="1" applyFill="1" applyBorder="1" applyAlignment="1">
      <alignment horizontal="right" vertical="center"/>
    </xf>
    <xf numFmtId="0" fontId="14" fillId="0" borderId="0" xfId="5" applyFont="1" applyFill="1" applyAlignment="1">
      <alignment horizontal="center" vertical="center"/>
    </xf>
    <xf numFmtId="0" fontId="10" fillId="0" borderId="0" xfId="5" applyFont="1" applyFill="1" applyAlignment="1">
      <alignment horizontal="center" vertical="center"/>
    </xf>
    <xf numFmtId="0" fontId="16" fillId="0" borderId="0" xfId="23" applyFont="1" applyAlignment="1">
      <alignment horizontal="center" vertical="center"/>
    </xf>
  </cellXfs>
  <cellStyles count="29">
    <cellStyle name="0,0_x000d__x000a_NA_x000d__x000a_" xfId="4" xr:uid="{00000000-0005-0000-0000-000000000000}"/>
    <cellStyle name="Comma" xfId="28" builtinId="3"/>
    <cellStyle name="Comma 2" xfId="16" xr:uid="{00000000-0005-0000-0000-000002000000}"/>
    <cellStyle name="comma zerodec" xfId="6" xr:uid="{00000000-0005-0000-0000-000003000000}"/>
    <cellStyle name="Currency 2" xfId="2" xr:uid="{00000000-0005-0000-0000-000004000000}"/>
    <cellStyle name="Currency1" xfId="7" xr:uid="{00000000-0005-0000-0000-000005000000}"/>
    <cellStyle name="Dollar (zero dec)" xfId="8" xr:uid="{00000000-0005-0000-0000-000006000000}"/>
    <cellStyle name="Grey" xfId="9" xr:uid="{00000000-0005-0000-0000-000007000000}"/>
    <cellStyle name="Input [yellow]" xfId="10" xr:uid="{00000000-0005-0000-0000-000008000000}"/>
    <cellStyle name="no dec" xfId="11" xr:uid="{00000000-0005-0000-0000-000009000000}"/>
    <cellStyle name="Normal" xfId="0" builtinId="0"/>
    <cellStyle name="Normal - Style1" xfId="12" xr:uid="{00000000-0005-0000-0000-00000B000000}"/>
    <cellStyle name="Normal 10" xfId="23" xr:uid="{00000000-0005-0000-0000-00000C000000}"/>
    <cellStyle name="Normal 11" xfId="24" xr:uid="{00000000-0005-0000-0000-00000D000000}"/>
    <cellStyle name="Normal 12" xfId="25" xr:uid="{00000000-0005-0000-0000-00000E000000}"/>
    <cellStyle name="Normal 13" xfId="18" xr:uid="{00000000-0005-0000-0000-00000F000000}"/>
    <cellStyle name="Normal 14" xfId="26" xr:uid="{00000000-0005-0000-0000-000010000000}"/>
    <cellStyle name="Normal 15" xfId="27" xr:uid="{00000000-0005-0000-0000-000011000000}"/>
    <cellStyle name="Normal 2" xfId="5" xr:uid="{00000000-0005-0000-0000-000012000000}"/>
    <cellStyle name="Normal 3" xfId="15" xr:uid="{00000000-0005-0000-0000-000013000000}"/>
    <cellStyle name="Normal 4" xfId="1" xr:uid="{00000000-0005-0000-0000-000014000000}"/>
    <cellStyle name="Normal 5" xfId="17" xr:uid="{00000000-0005-0000-0000-000015000000}"/>
    <cellStyle name="Normal 6" xfId="19" xr:uid="{00000000-0005-0000-0000-000016000000}"/>
    <cellStyle name="Normal 7" xfId="20" xr:uid="{00000000-0005-0000-0000-000017000000}"/>
    <cellStyle name="Normal 8" xfId="22" xr:uid="{00000000-0005-0000-0000-000018000000}"/>
    <cellStyle name="Normal 9" xfId="21" xr:uid="{00000000-0005-0000-0000-000019000000}"/>
    <cellStyle name="Normal_BS'000" xfId="3" xr:uid="{00000000-0005-0000-0000-00001A000000}"/>
    <cellStyle name="Percent [2]" xfId="13" xr:uid="{00000000-0005-0000-0000-00001B000000}"/>
    <cellStyle name="Quantity" xfId="14" xr:uid="{00000000-0005-0000-0000-00001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00B050"/>
  </sheetPr>
  <dimension ref="A1:O117"/>
  <sheetViews>
    <sheetView tabSelected="1" topLeftCell="A52" zoomScale="73" zoomScaleNormal="73" zoomScaleSheetLayoutView="67" workbookViewId="0">
      <selection activeCell="J105" sqref="J105"/>
    </sheetView>
  </sheetViews>
  <sheetFormatPr defaultColWidth="10.81640625" defaultRowHeight="22" customHeight="1"/>
  <cols>
    <col min="1" max="1" width="46.08984375" style="29" customWidth="1"/>
    <col min="2" max="2" width="10" style="29" bestFit="1" customWidth="1"/>
    <col min="3" max="3" width="1.81640625" style="29" customWidth="1"/>
    <col min="4" max="4" width="11.1796875" style="29" customWidth="1"/>
    <col min="5" max="5" width="1.81640625" style="29" customWidth="1"/>
    <col min="6" max="6" width="11.1796875" style="29" customWidth="1"/>
    <col min="7" max="7" width="1.81640625" style="29" customWidth="1"/>
    <col min="8" max="8" width="11.1796875" style="29" customWidth="1"/>
    <col min="9" max="9" width="1.81640625" style="29" customWidth="1"/>
    <col min="10" max="10" width="11.1796875" style="29" customWidth="1"/>
    <col min="11" max="11" width="1.1796875" style="29" customWidth="1"/>
    <col min="12" max="16384" width="10.81640625" style="29"/>
  </cols>
  <sheetData>
    <row r="1" spans="1:11" s="28" customFormat="1" ht="22" customHeight="1">
      <c r="A1" s="207" t="s">
        <v>49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</row>
    <row r="2" spans="1:11" s="28" customFormat="1" ht="22" customHeight="1">
      <c r="A2" s="207" t="s">
        <v>50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</row>
    <row r="3" spans="1:11" s="28" customFormat="1" ht="22" customHeight="1">
      <c r="A3" s="208" t="s">
        <v>192</v>
      </c>
      <c r="B3" s="208"/>
      <c r="C3" s="208"/>
      <c r="D3" s="208"/>
      <c r="E3" s="208"/>
      <c r="F3" s="208"/>
      <c r="G3" s="208"/>
      <c r="H3" s="208"/>
      <c r="I3" s="208"/>
      <c r="J3" s="208"/>
      <c r="K3" s="208"/>
    </row>
    <row r="4" spans="1:11" s="28" customFormat="1" ht="22" customHeight="1">
      <c r="A4" s="209" t="s">
        <v>80</v>
      </c>
      <c r="B4" s="209"/>
      <c r="C4" s="209"/>
      <c r="D4" s="209"/>
      <c r="E4" s="209"/>
      <c r="F4" s="209"/>
      <c r="G4" s="209"/>
      <c r="H4" s="209"/>
      <c r="I4" s="209"/>
      <c r="J4" s="209"/>
      <c r="K4" s="209"/>
    </row>
    <row r="5" spans="1:11" s="28" customFormat="1" ht="9" customHeight="1">
      <c r="B5" s="29"/>
      <c r="C5" s="29"/>
      <c r="D5" s="29"/>
      <c r="E5" s="29"/>
      <c r="F5" s="29"/>
      <c r="G5" s="29"/>
      <c r="H5" s="29"/>
      <c r="I5" s="29"/>
      <c r="J5" s="62"/>
    </row>
    <row r="6" spans="1:11" ht="22" customHeight="1">
      <c r="B6" s="67" t="s">
        <v>55</v>
      </c>
      <c r="D6" s="210" t="s">
        <v>56</v>
      </c>
      <c r="E6" s="210"/>
      <c r="F6" s="210"/>
      <c r="H6" s="210" t="s">
        <v>57</v>
      </c>
      <c r="I6" s="210"/>
      <c r="J6" s="210"/>
    </row>
    <row r="7" spans="1:11" ht="22" customHeight="1">
      <c r="B7" s="69"/>
      <c r="D7" s="210" t="s">
        <v>58</v>
      </c>
      <c r="E7" s="210"/>
      <c r="F7" s="210"/>
      <c r="H7" s="210" t="s">
        <v>58</v>
      </c>
      <c r="I7" s="210"/>
      <c r="J7" s="210"/>
    </row>
    <row r="8" spans="1:11" ht="22" customHeight="1">
      <c r="B8" s="30"/>
      <c r="C8" s="30"/>
      <c r="D8" s="70" t="s">
        <v>52</v>
      </c>
      <c r="E8" s="70"/>
      <c r="F8" s="70" t="s">
        <v>53</v>
      </c>
      <c r="G8" s="60"/>
      <c r="H8" s="70" t="s">
        <v>52</v>
      </c>
      <c r="I8" s="70"/>
      <c r="J8" s="70" t="s">
        <v>53</v>
      </c>
    </row>
    <row r="9" spans="1:11" ht="22" customHeight="1">
      <c r="B9" s="30"/>
      <c r="C9" s="30"/>
      <c r="D9" s="70" t="s">
        <v>191</v>
      </c>
      <c r="E9" s="70"/>
      <c r="F9" s="70" t="s">
        <v>54</v>
      </c>
      <c r="G9" s="60"/>
      <c r="H9" s="70" t="s">
        <v>191</v>
      </c>
      <c r="I9" s="70"/>
      <c r="J9" s="70" t="s">
        <v>54</v>
      </c>
    </row>
    <row r="10" spans="1:11" ht="22" customHeight="1">
      <c r="B10" s="30"/>
      <c r="C10" s="30"/>
      <c r="D10" s="70">
        <v>2023</v>
      </c>
      <c r="E10" s="70"/>
      <c r="F10" s="70">
        <v>2022</v>
      </c>
      <c r="G10" s="70"/>
      <c r="H10" s="70">
        <v>2023</v>
      </c>
      <c r="I10" s="70"/>
      <c r="J10" s="70">
        <v>2022</v>
      </c>
    </row>
    <row r="11" spans="1:11" ht="22" customHeight="1">
      <c r="B11" s="30"/>
      <c r="C11" s="30"/>
      <c r="D11" s="70" t="s">
        <v>51</v>
      </c>
      <c r="E11" s="32"/>
      <c r="F11" s="31"/>
      <c r="G11" s="33"/>
      <c r="H11" s="70" t="s">
        <v>51</v>
      </c>
      <c r="I11" s="32"/>
      <c r="J11" s="31"/>
    </row>
    <row r="12" spans="1:11" ht="22" customHeight="1">
      <c r="A12" s="64" t="s">
        <v>59</v>
      </c>
    </row>
    <row r="13" spans="1:11" ht="22" customHeight="1">
      <c r="A13" s="159" t="s">
        <v>137</v>
      </c>
      <c r="B13" s="34"/>
      <c r="C13" s="34"/>
      <c r="D13" s="35"/>
      <c r="E13" s="35"/>
      <c r="F13" s="35"/>
      <c r="G13" s="35"/>
      <c r="H13" s="35"/>
      <c r="I13" s="35"/>
      <c r="J13" s="35"/>
    </row>
    <row r="14" spans="1:11" ht="22" customHeight="1">
      <c r="A14" s="65" t="s">
        <v>0</v>
      </c>
      <c r="B14" s="61">
        <v>4</v>
      </c>
      <c r="C14" s="34"/>
      <c r="D14" s="36">
        <v>13498</v>
      </c>
      <c r="E14" s="37"/>
      <c r="F14" s="36">
        <v>2797</v>
      </c>
      <c r="G14" s="38"/>
      <c r="H14" s="36">
        <v>13139</v>
      </c>
      <c r="I14" s="38"/>
      <c r="J14" s="36">
        <v>2480</v>
      </c>
    </row>
    <row r="15" spans="1:11" ht="22" customHeight="1">
      <c r="A15" s="65" t="s">
        <v>75</v>
      </c>
      <c r="B15" s="61" t="s">
        <v>122</v>
      </c>
      <c r="C15" s="34"/>
      <c r="D15" s="36">
        <v>198056</v>
      </c>
      <c r="E15" s="37"/>
      <c r="F15" s="36">
        <v>210781</v>
      </c>
      <c r="G15" s="38"/>
      <c r="H15" s="36">
        <v>178534</v>
      </c>
      <c r="I15" s="38"/>
      <c r="J15" s="36">
        <v>176908</v>
      </c>
    </row>
    <row r="16" spans="1:11" ht="22" customHeight="1">
      <c r="A16" s="65" t="s">
        <v>163</v>
      </c>
      <c r="B16" s="167" t="s">
        <v>167</v>
      </c>
      <c r="C16" s="34"/>
      <c r="D16" s="36">
        <v>51909</v>
      </c>
      <c r="E16" s="37"/>
      <c r="F16" s="36">
        <v>1993</v>
      </c>
      <c r="G16" s="38"/>
      <c r="H16" s="36">
        <v>51909</v>
      </c>
      <c r="I16" s="38"/>
      <c r="J16" s="36">
        <v>1993</v>
      </c>
    </row>
    <row r="17" spans="1:15" ht="22" customHeight="1">
      <c r="A17" s="65" t="s">
        <v>1</v>
      </c>
      <c r="B17" s="61">
        <v>6</v>
      </c>
      <c r="C17" s="34"/>
      <c r="D17" s="36">
        <v>164751</v>
      </c>
      <c r="E17" s="37"/>
      <c r="F17" s="36">
        <v>117298</v>
      </c>
      <c r="G17" s="38"/>
      <c r="H17" s="36">
        <v>164751</v>
      </c>
      <c r="I17" s="38"/>
      <c r="J17" s="36">
        <v>117298</v>
      </c>
    </row>
    <row r="18" spans="1:15" ht="22" customHeight="1">
      <c r="A18" s="65" t="s">
        <v>164</v>
      </c>
      <c r="B18" s="167" t="s">
        <v>168</v>
      </c>
      <c r="C18" s="34"/>
      <c r="D18" s="36">
        <v>24928</v>
      </c>
      <c r="E18" s="37"/>
      <c r="F18" s="36">
        <v>17099</v>
      </c>
      <c r="G18" s="38"/>
      <c r="H18" s="36">
        <v>24928</v>
      </c>
      <c r="I18" s="38"/>
      <c r="J18" s="36">
        <v>17099</v>
      </c>
    </row>
    <row r="19" spans="1:15" ht="22" customHeight="1">
      <c r="A19" s="65" t="s">
        <v>74</v>
      </c>
      <c r="B19" s="61"/>
      <c r="C19" s="34"/>
      <c r="D19" s="36">
        <v>4206</v>
      </c>
      <c r="E19" s="37"/>
      <c r="F19" s="36">
        <v>8121</v>
      </c>
      <c r="G19" s="38"/>
      <c r="H19" s="36">
        <v>4206</v>
      </c>
      <c r="I19" s="38"/>
      <c r="J19" s="36">
        <v>8121</v>
      </c>
    </row>
    <row r="20" spans="1:15" ht="22" customHeight="1">
      <c r="A20" s="65" t="s">
        <v>91</v>
      </c>
      <c r="B20" s="61">
        <v>7</v>
      </c>
      <c r="C20" s="34"/>
      <c r="D20" s="36">
        <v>1126</v>
      </c>
      <c r="E20" s="37"/>
      <c r="F20" s="36">
        <v>1799</v>
      </c>
      <c r="G20" s="38"/>
      <c r="H20" s="191">
        <v>0</v>
      </c>
      <c r="I20" s="38"/>
      <c r="J20" s="191">
        <v>0</v>
      </c>
    </row>
    <row r="21" spans="1:15" ht="22" customHeight="1">
      <c r="A21" s="65" t="s">
        <v>2</v>
      </c>
      <c r="B21" s="61"/>
      <c r="C21" s="34"/>
      <c r="D21" s="36">
        <v>1873</v>
      </c>
      <c r="E21" s="37"/>
      <c r="F21" s="36">
        <v>1929</v>
      </c>
      <c r="G21" s="38"/>
      <c r="H21" s="36">
        <v>1018</v>
      </c>
      <c r="I21" s="38"/>
      <c r="J21" s="36">
        <v>1083</v>
      </c>
    </row>
    <row r="22" spans="1:15" s="39" customFormat="1" ht="22" customHeight="1">
      <c r="A22" s="66" t="s">
        <v>169</v>
      </c>
      <c r="B22" s="61"/>
      <c r="C22" s="34"/>
      <c r="D22" s="40">
        <f>SUM(D14:D21)</f>
        <v>460347</v>
      </c>
      <c r="E22" s="41"/>
      <c r="F22" s="40">
        <f>SUM(F14:F21)</f>
        <v>361817</v>
      </c>
      <c r="G22" s="35"/>
      <c r="H22" s="40">
        <f>SUM(H14:H21)</f>
        <v>438485</v>
      </c>
      <c r="I22" s="41"/>
      <c r="J22" s="40">
        <f>SUM(J14:J21)</f>
        <v>324982</v>
      </c>
      <c r="K22" s="29"/>
      <c r="L22" s="29"/>
      <c r="M22" s="29"/>
      <c r="N22" s="29"/>
      <c r="O22" s="29"/>
    </row>
    <row r="23" spans="1:15" ht="22" customHeight="1">
      <c r="A23" s="66"/>
      <c r="B23" s="61"/>
      <c r="C23" s="34"/>
      <c r="D23" s="41"/>
      <c r="E23" s="41"/>
      <c r="F23" s="41"/>
      <c r="G23" s="35"/>
      <c r="H23" s="41"/>
      <c r="I23" s="41"/>
      <c r="J23" s="41"/>
    </row>
    <row r="24" spans="1:15" ht="22" customHeight="1">
      <c r="A24" s="159" t="s">
        <v>138</v>
      </c>
      <c r="B24" s="61"/>
      <c r="C24" s="34"/>
      <c r="D24" s="41"/>
      <c r="E24" s="41"/>
      <c r="F24" s="41"/>
      <c r="G24" s="41"/>
      <c r="H24" s="42"/>
      <c r="I24" s="42"/>
      <c r="J24" s="42"/>
    </row>
    <row r="25" spans="1:15" ht="22" customHeight="1">
      <c r="A25" s="65" t="s">
        <v>3</v>
      </c>
      <c r="B25" s="63">
        <v>8</v>
      </c>
      <c r="C25" s="34"/>
      <c r="D25" s="36">
        <v>15411</v>
      </c>
      <c r="E25" s="37"/>
      <c r="F25" s="36">
        <v>15396</v>
      </c>
      <c r="G25" s="38"/>
      <c r="H25" s="36">
        <v>15411</v>
      </c>
      <c r="I25" s="38"/>
      <c r="J25" s="36">
        <v>15396</v>
      </c>
    </row>
    <row r="26" spans="1:15" ht="22" customHeight="1">
      <c r="A26" s="65" t="s">
        <v>48</v>
      </c>
      <c r="B26" s="61">
        <v>9</v>
      </c>
      <c r="C26" s="34"/>
      <c r="D26" s="191">
        <v>0</v>
      </c>
      <c r="E26" s="37"/>
      <c r="F26" s="191">
        <v>0</v>
      </c>
      <c r="G26" s="38"/>
      <c r="H26" s="36">
        <v>549473</v>
      </c>
      <c r="I26" s="38"/>
      <c r="J26" s="36">
        <v>549473</v>
      </c>
    </row>
    <row r="27" spans="1:15" ht="22" customHeight="1">
      <c r="A27" s="65" t="s">
        <v>4</v>
      </c>
      <c r="B27" s="61">
        <v>10</v>
      </c>
      <c r="C27" s="34"/>
      <c r="D27" s="36">
        <v>854813</v>
      </c>
      <c r="E27" s="37"/>
      <c r="F27" s="36">
        <v>880734</v>
      </c>
      <c r="G27" s="38"/>
      <c r="H27" s="36">
        <v>165507</v>
      </c>
      <c r="I27" s="38"/>
      <c r="J27" s="36">
        <v>166634</v>
      </c>
    </row>
    <row r="28" spans="1:15" ht="22" customHeight="1">
      <c r="A28" s="65" t="s">
        <v>5</v>
      </c>
      <c r="B28" s="61">
        <v>11</v>
      </c>
      <c r="C28" s="34"/>
      <c r="D28" s="36">
        <v>13820</v>
      </c>
      <c r="E28" s="37"/>
      <c r="F28" s="36">
        <v>13936</v>
      </c>
      <c r="G28" s="38"/>
      <c r="H28" s="36">
        <v>13820</v>
      </c>
      <c r="I28" s="38"/>
      <c r="J28" s="36">
        <v>13936</v>
      </c>
    </row>
    <row r="29" spans="1:15" ht="22" customHeight="1">
      <c r="A29" s="65" t="s">
        <v>115</v>
      </c>
      <c r="B29" s="61" t="s">
        <v>110</v>
      </c>
      <c r="C29" s="34"/>
      <c r="D29" s="36">
        <v>25466</v>
      </c>
      <c r="E29" s="37"/>
      <c r="F29" s="36">
        <v>26180</v>
      </c>
      <c r="G29" s="38"/>
      <c r="H29" s="36">
        <v>24261</v>
      </c>
      <c r="I29" s="38"/>
      <c r="J29" s="36">
        <v>25763</v>
      </c>
    </row>
    <row r="30" spans="1:15" ht="22" customHeight="1">
      <c r="A30" s="65" t="s">
        <v>116</v>
      </c>
      <c r="B30" s="61">
        <v>13</v>
      </c>
      <c r="C30" s="34"/>
      <c r="D30" s="36">
        <v>23104</v>
      </c>
      <c r="E30" s="37"/>
      <c r="F30" s="36">
        <v>16710</v>
      </c>
      <c r="G30" s="38"/>
      <c r="H30" s="36">
        <v>22392</v>
      </c>
      <c r="I30" s="38"/>
      <c r="J30" s="36">
        <v>16281</v>
      </c>
    </row>
    <row r="31" spans="1:15" ht="22" customHeight="1">
      <c r="A31" s="65" t="s">
        <v>47</v>
      </c>
      <c r="B31" s="167" t="s">
        <v>170</v>
      </c>
      <c r="C31" s="34"/>
      <c r="D31" s="36">
        <v>42599</v>
      </c>
      <c r="E31" s="37"/>
      <c r="F31" s="36">
        <v>42527</v>
      </c>
      <c r="G31" s="38"/>
      <c r="H31" s="36">
        <v>39430</v>
      </c>
      <c r="I31" s="38"/>
      <c r="J31" s="36">
        <v>39369</v>
      </c>
    </row>
    <row r="32" spans="1:15" ht="22" customHeight="1">
      <c r="A32" s="65" t="s">
        <v>6</v>
      </c>
      <c r="B32" s="34"/>
      <c r="C32" s="34"/>
      <c r="D32" s="36">
        <v>16377</v>
      </c>
      <c r="E32" s="37"/>
      <c r="F32" s="36">
        <v>19423</v>
      </c>
      <c r="G32" s="38"/>
      <c r="H32" s="36">
        <v>16377</v>
      </c>
      <c r="I32" s="38"/>
      <c r="J32" s="36">
        <v>19423</v>
      </c>
    </row>
    <row r="33" spans="1:11" ht="22" customHeight="1">
      <c r="A33" s="65" t="s">
        <v>7</v>
      </c>
      <c r="B33" s="34"/>
      <c r="C33" s="34"/>
      <c r="D33" s="43">
        <v>10787</v>
      </c>
      <c r="E33" s="37"/>
      <c r="F33" s="43">
        <v>8238</v>
      </c>
      <c r="G33" s="38"/>
      <c r="H33" s="43">
        <v>10704</v>
      </c>
      <c r="I33" s="38"/>
      <c r="J33" s="43">
        <v>8154</v>
      </c>
    </row>
    <row r="34" spans="1:11" ht="22" customHeight="1">
      <c r="A34" s="66" t="s">
        <v>171</v>
      </c>
      <c r="B34" s="34"/>
      <c r="C34" s="34"/>
      <c r="D34" s="183">
        <f>SUM(D25:D33)</f>
        <v>1002377</v>
      </c>
      <c r="E34" s="184"/>
      <c r="F34" s="183">
        <f>SUM(F25:F33)</f>
        <v>1023144</v>
      </c>
      <c r="G34" s="184"/>
      <c r="H34" s="183">
        <f>SUM(H25:H33)</f>
        <v>857375</v>
      </c>
      <c r="I34" s="184"/>
      <c r="J34" s="183">
        <f>SUM(J25:J33)</f>
        <v>854429</v>
      </c>
    </row>
    <row r="35" spans="1:11" ht="22" customHeight="1" thickBot="1">
      <c r="A35" s="159" t="s">
        <v>139</v>
      </c>
      <c r="D35" s="185">
        <f>D22+D34</f>
        <v>1462724</v>
      </c>
      <c r="E35" s="184"/>
      <c r="F35" s="185">
        <f>SUM(F22+F34)</f>
        <v>1384961</v>
      </c>
      <c r="G35" s="186"/>
      <c r="H35" s="185">
        <f>+H22+H34</f>
        <v>1295860</v>
      </c>
      <c r="I35" s="184"/>
      <c r="J35" s="185">
        <f>SUM(J22+J34)</f>
        <v>1179411</v>
      </c>
    </row>
    <row r="36" spans="1:11" ht="22" customHeight="1" thickTop="1"/>
    <row r="37" spans="1:11" ht="22" customHeight="1">
      <c r="D37" s="41"/>
      <c r="E37" s="41"/>
      <c r="F37" s="41"/>
      <c r="G37" s="35"/>
      <c r="H37" s="41"/>
      <c r="I37" s="41"/>
      <c r="J37" s="41"/>
    </row>
    <row r="38" spans="1:11" ht="22" customHeight="1">
      <c r="D38" s="41"/>
      <c r="E38" s="41"/>
      <c r="F38" s="41"/>
      <c r="G38" s="35"/>
      <c r="H38" s="41"/>
      <c r="I38" s="41"/>
      <c r="J38" s="41"/>
    </row>
    <row r="39" spans="1:11" ht="22" customHeight="1">
      <c r="A39" s="29" t="s">
        <v>60</v>
      </c>
      <c r="D39" s="41"/>
      <c r="E39" s="41"/>
      <c r="F39" s="41"/>
      <c r="G39" s="35"/>
      <c r="H39" s="41"/>
      <c r="I39" s="41"/>
      <c r="J39" s="41"/>
    </row>
    <row r="40" spans="1:11" ht="22" customHeight="1">
      <c r="A40" s="207" t="s">
        <v>49</v>
      </c>
      <c r="B40" s="207"/>
      <c r="C40" s="207"/>
      <c r="D40" s="207"/>
      <c r="E40" s="207"/>
      <c r="F40" s="207"/>
      <c r="G40" s="207"/>
      <c r="H40" s="207"/>
      <c r="I40" s="207"/>
      <c r="J40" s="207"/>
      <c r="K40" s="207"/>
    </row>
    <row r="41" spans="1:11" ht="22" customHeight="1">
      <c r="A41" s="207" t="s">
        <v>61</v>
      </c>
      <c r="B41" s="207"/>
      <c r="C41" s="207"/>
      <c r="D41" s="207"/>
      <c r="E41" s="207"/>
      <c r="F41" s="207"/>
      <c r="G41" s="207"/>
      <c r="H41" s="207"/>
      <c r="I41" s="207"/>
      <c r="J41" s="207"/>
      <c r="K41" s="207"/>
    </row>
    <row r="42" spans="1:11" ht="22" customHeight="1">
      <c r="A42" s="208" t="s">
        <v>192</v>
      </c>
      <c r="B42" s="208"/>
      <c r="C42" s="208"/>
      <c r="D42" s="208"/>
      <c r="E42" s="208"/>
      <c r="F42" s="208"/>
      <c r="G42" s="208"/>
      <c r="H42" s="208"/>
      <c r="I42" s="208"/>
      <c r="J42" s="208"/>
      <c r="K42" s="208"/>
    </row>
    <row r="43" spans="1:11" ht="22" customHeight="1">
      <c r="A43" s="209" t="s">
        <v>80</v>
      </c>
      <c r="B43" s="209"/>
      <c r="C43" s="209"/>
      <c r="D43" s="209"/>
      <c r="E43" s="209"/>
      <c r="F43" s="209"/>
      <c r="G43" s="209"/>
      <c r="H43" s="209"/>
      <c r="I43" s="209"/>
      <c r="J43" s="209"/>
      <c r="K43" s="209"/>
    </row>
    <row r="44" spans="1:11" s="28" customFormat="1" ht="9" customHeight="1">
      <c r="B44" s="29"/>
      <c r="C44" s="29"/>
      <c r="D44" s="29"/>
      <c r="E44" s="29"/>
      <c r="F44" s="29"/>
      <c r="G44" s="29"/>
      <c r="H44" s="29"/>
      <c r="I44" s="29"/>
      <c r="J44" s="62"/>
    </row>
    <row r="45" spans="1:11" ht="22" customHeight="1">
      <c r="B45" s="67" t="s">
        <v>55</v>
      </c>
      <c r="D45" s="210" t="s">
        <v>56</v>
      </c>
      <c r="E45" s="210"/>
      <c r="F45" s="210"/>
      <c r="H45" s="210" t="s">
        <v>57</v>
      </c>
      <c r="I45" s="210"/>
      <c r="J45" s="210"/>
    </row>
    <row r="46" spans="1:11" ht="22" customHeight="1">
      <c r="B46" s="69"/>
      <c r="D46" s="210" t="s">
        <v>58</v>
      </c>
      <c r="E46" s="210"/>
      <c r="F46" s="210"/>
      <c r="H46" s="210" t="s">
        <v>58</v>
      </c>
      <c r="I46" s="210"/>
      <c r="J46" s="210"/>
    </row>
    <row r="47" spans="1:11" ht="22" customHeight="1">
      <c r="B47" s="30"/>
      <c r="C47" s="30"/>
      <c r="D47" s="70" t="s">
        <v>52</v>
      </c>
      <c r="E47" s="70"/>
      <c r="F47" s="70" t="s">
        <v>53</v>
      </c>
      <c r="G47" s="60"/>
      <c r="H47" s="70" t="s">
        <v>52</v>
      </c>
      <c r="I47" s="70"/>
      <c r="J47" s="70" t="s">
        <v>53</v>
      </c>
    </row>
    <row r="48" spans="1:11" ht="22" customHeight="1">
      <c r="B48" s="30"/>
      <c r="C48" s="30"/>
      <c r="D48" s="70" t="s">
        <v>191</v>
      </c>
      <c r="E48" s="70"/>
      <c r="F48" s="70" t="s">
        <v>54</v>
      </c>
      <c r="G48" s="60"/>
      <c r="H48" s="70" t="s">
        <v>191</v>
      </c>
      <c r="I48" s="70"/>
      <c r="J48" s="70" t="s">
        <v>54</v>
      </c>
    </row>
    <row r="49" spans="1:10" ht="22" customHeight="1">
      <c r="B49" s="30"/>
      <c r="C49" s="30"/>
      <c r="D49" s="70">
        <v>2023</v>
      </c>
      <c r="E49" s="70"/>
      <c r="F49" s="70">
        <v>2022</v>
      </c>
      <c r="G49" s="70"/>
      <c r="H49" s="70">
        <v>2023</v>
      </c>
      <c r="I49" s="70"/>
      <c r="J49" s="70">
        <v>2022</v>
      </c>
    </row>
    <row r="50" spans="1:10" s="28" customFormat="1" ht="22" customHeight="1">
      <c r="A50" s="29"/>
      <c r="B50" s="30"/>
      <c r="C50" s="30"/>
      <c r="D50" s="70" t="s">
        <v>51</v>
      </c>
      <c r="E50" s="32"/>
      <c r="F50" s="31"/>
      <c r="G50" s="33"/>
      <c r="H50" s="70" t="s">
        <v>51</v>
      </c>
      <c r="I50" s="32"/>
      <c r="J50" s="31"/>
    </row>
    <row r="51" spans="1:10" ht="22" customHeight="1">
      <c r="A51" s="64" t="s">
        <v>140</v>
      </c>
      <c r="B51" s="30"/>
      <c r="C51" s="30"/>
      <c r="D51" s="44"/>
      <c r="E51" s="44"/>
      <c r="F51" s="44"/>
      <c r="G51" s="45"/>
      <c r="H51" s="44"/>
      <c r="I51" s="44"/>
      <c r="J51" s="44"/>
    </row>
    <row r="52" spans="1:10" ht="22" customHeight="1">
      <c r="A52" s="159" t="s">
        <v>141</v>
      </c>
    </row>
    <row r="53" spans="1:10" ht="22" customHeight="1">
      <c r="A53" s="65" t="s">
        <v>114</v>
      </c>
    </row>
    <row r="54" spans="1:10" ht="22" customHeight="1">
      <c r="A54" s="72" t="s">
        <v>111</v>
      </c>
      <c r="B54" s="124" t="s">
        <v>123</v>
      </c>
      <c r="D54" s="36">
        <v>90000</v>
      </c>
      <c r="E54" s="37"/>
      <c r="F54" s="36">
        <v>45000</v>
      </c>
      <c r="G54" s="38"/>
      <c r="H54" s="36">
        <v>90000</v>
      </c>
      <c r="I54" s="38"/>
      <c r="J54" s="36">
        <v>45000</v>
      </c>
    </row>
    <row r="55" spans="1:10" ht="22" customHeight="1">
      <c r="A55" s="65" t="s">
        <v>76</v>
      </c>
      <c r="B55" s="61" t="s">
        <v>124</v>
      </c>
      <c r="D55" s="36">
        <v>202179</v>
      </c>
      <c r="E55" s="37"/>
      <c r="F55" s="36">
        <v>179764</v>
      </c>
      <c r="G55" s="38"/>
      <c r="H55" s="36">
        <v>200346</v>
      </c>
      <c r="I55" s="38"/>
      <c r="J55" s="36">
        <v>176633</v>
      </c>
    </row>
    <row r="56" spans="1:10" ht="22" customHeight="1">
      <c r="A56" s="65" t="s">
        <v>165</v>
      </c>
      <c r="B56" s="167" t="s">
        <v>167</v>
      </c>
      <c r="D56" s="36">
        <v>24182</v>
      </c>
      <c r="E56" s="37"/>
      <c r="F56" s="36">
        <v>15102</v>
      </c>
      <c r="G56" s="38"/>
      <c r="H56" s="36">
        <v>24182</v>
      </c>
      <c r="I56" s="38"/>
      <c r="J56" s="36">
        <v>15102</v>
      </c>
    </row>
    <row r="57" spans="1:10" ht="22" customHeight="1">
      <c r="A57" s="65" t="s">
        <v>117</v>
      </c>
      <c r="B57" s="61" t="s">
        <v>174</v>
      </c>
      <c r="D57" s="46">
        <v>7886</v>
      </c>
      <c r="E57" s="37"/>
      <c r="F57" s="46">
        <v>8093</v>
      </c>
      <c r="G57" s="38"/>
      <c r="H57" s="46">
        <v>7644</v>
      </c>
      <c r="I57" s="38"/>
      <c r="J57" s="36">
        <v>7983</v>
      </c>
    </row>
    <row r="58" spans="1:10" ht="22" customHeight="1">
      <c r="A58" s="65" t="s">
        <v>112</v>
      </c>
      <c r="B58" s="61" t="s">
        <v>125</v>
      </c>
      <c r="D58" s="192">
        <v>0</v>
      </c>
      <c r="E58" s="37"/>
      <c r="F58" s="192">
        <v>0</v>
      </c>
      <c r="G58" s="38"/>
      <c r="H58" s="36">
        <v>19000</v>
      </c>
      <c r="I58" s="38"/>
      <c r="J58" s="36">
        <v>13000</v>
      </c>
    </row>
    <row r="59" spans="1:10" ht="22" customHeight="1">
      <c r="A59" s="65" t="s">
        <v>120</v>
      </c>
      <c r="B59" s="61"/>
      <c r="D59" s="155">
        <v>3662</v>
      </c>
      <c r="E59" s="37"/>
      <c r="F59" s="46">
        <v>2826</v>
      </c>
      <c r="G59" s="38"/>
      <c r="H59" s="192">
        <v>0</v>
      </c>
      <c r="I59" s="38"/>
      <c r="J59" s="192">
        <v>0</v>
      </c>
    </row>
    <row r="60" spans="1:10" ht="22" customHeight="1">
      <c r="A60" s="65" t="s">
        <v>8</v>
      </c>
      <c r="B60" s="61"/>
      <c r="C60" s="34"/>
      <c r="D60" s="46">
        <v>29785</v>
      </c>
      <c r="E60" s="37"/>
      <c r="F60" s="46">
        <v>28229</v>
      </c>
      <c r="G60" s="38"/>
      <c r="H60" s="46">
        <v>27537</v>
      </c>
      <c r="I60" s="38"/>
      <c r="J60" s="46">
        <v>25699</v>
      </c>
    </row>
    <row r="61" spans="1:10" ht="22" customHeight="1">
      <c r="A61" s="66" t="s">
        <v>172</v>
      </c>
      <c r="B61" s="61"/>
      <c r="C61" s="34"/>
      <c r="D61" s="47">
        <f>SUM(D54:D60)</f>
        <v>357694</v>
      </c>
      <c r="E61" s="42"/>
      <c r="F61" s="47">
        <f>SUM(F54:F60)</f>
        <v>279014</v>
      </c>
      <c r="G61" s="42"/>
      <c r="H61" s="47">
        <f>SUM(H54:H60)</f>
        <v>368709</v>
      </c>
      <c r="I61" s="42"/>
      <c r="J61" s="47">
        <f>SUM(J54:J60)</f>
        <v>283417</v>
      </c>
    </row>
    <row r="62" spans="1:10" ht="22" customHeight="1">
      <c r="A62" s="66"/>
      <c r="B62" s="61"/>
      <c r="C62" s="34"/>
      <c r="D62" s="42"/>
      <c r="E62" s="42"/>
      <c r="F62" s="42"/>
      <c r="G62" s="42"/>
      <c r="H62" s="42"/>
      <c r="I62" s="42"/>
      <c r="J62" s="42"/>
    </row>
    <row r="63" spans="1:10" ht="22" customHeight="1">
      <c r="A63" s="159" t="s">
        <v>142</v>
      </c>
      <c r="B63" s="61"/>
      <c r="C63" s="34"/>
      <c r="D63" s="42"/>
      <c r="E63" s="42"/>
      <c r="F63" s="42"/>
      <c r="G63" s="42"/>
      <c r="H63" s="42"/>
      <c r="I63" s="42"/>
      <c r="J63" s="42"/>
    </row>
    <row r="64" spans="1:10" ht="22" customHeight="1">
      <c r="A64" s="65" t="s">
        <v>78</v>
      </c>
      <c r="B64" s="61" t="s">
        <v>174</v>
      </c>
      <c r="C64" s="34"/>
      <c r="D64" s="46">
        <v>18328</v>
      </c>
      <c r="E64" s="37"/>
      <c r="F64" s="46">
        <v>18761</v>
      </c>
      <c r="G64" s="38"/>
      <c r="H64" s="46">
        <v>17348</v>
      </c>
      <c r="I64" s="38"/>
      <c r="J64" s="36">
        <v>18446</v>
      </c>
    </row>
    <row r="65" spans="1:11" ht="22" customHeight="1">
      <c r="A65" s="65" t="s">
        <v>9</v>
      </c>
      <c r="B65" s="61">
        <v>17</v>
      </c>
      <c r="C65" s="34"/>
      <c r="D65" s="46">
        <v>64610</v>
      </c>
      <c r="E65" s="37"/>
      <c r="F65" s="46">
        <v>64077</v>
      </c>
      <c r="G65" s="38"/>
      <c r="H65" s="46">
        <v>62937</v>
      </c>
      <c r="I65" s="38"/>
      <c r="J65" s="46">
        <v>62514</v>
      </c>
    </row>
    <row r="66" spans="1:11" ht="22" customHeight="1">
      <c r="A66" s="66" t="s">
        <v>189</v>
      </c>
      <c r="B66" s="34"/>
      <c r="C66" s="34"/>
      <c r="D66" s="47">
        <f>SUM(D64:D65)</f>
        <v>82938</v>
      </c>
      <c r="E66" s="42"/>
      <c r="F66" s="47">
        <f>SUM(F64:F65)</f>
        <v>82838</v>
      </c>
      <c r="G66" s="42"/>
      <c r="H66" s="47">
        <f>SUM(H64:H65)</f>
        <v>80285</v>
      </c>
      <c r="I66" s="42"/>
      <c r="J66" s="47">
        <f>SUM(J64:J65)</f>
        <v>80960</v>
      </c>
    </row>
    <row r="67" spans="1:11" ht="22" customHeight="1">
      <c r="A67" s="168" t="s">
        <v>173</v>
      </c>
      <c r="B67" s="34"/>
      <c r="C67" s="34"/>
      <c r="D67" s="47">
        <f>SUM(D61,D66)</f>
        <v>440632</v>
      </c>
      <c r="E67" s="42"/>
      <c r="F67" s="47">
        <f>SUM(F61,F66)</f>
        <v>361852</v>
      </c>
      <c r="G67" s="42"/>
      <c r="H67" s="47">
        <f>SUM(H61,H66)</f>
        <v>448994</v>
      </c>
      <c r="I67" s="42"/>
      <c r="J67" s="47">
        <f>SUM(J61,J66)</f>
        <v>364377</v>
      </c>
    </row>
    <row r="68" spans="1:11" ht="22" customHeight="1">
      <c r="B68" s="34"/>
      <c r="C68" s="34"/>
      <c r="D68" s="49"/>
      <c r="E68" s="49"/>
      <c r="F68" s="49"/>
      <c r="G68" s="49"/>
      <c r="H68" s="49"/>
      <c r="I68" s="49"/>
      <c r="J68" s="49"/>
    </row>
    <row r="79" spans="1:11" s="28" customFormat="1" ht="22" customHeight="1">
      <c r="A79" s="207" t="s">
        <v>49</v>
      </c>
      <c r="B79" s="207"/>
      <c r="C79" s="207"/>
      <c r="D79" s="207"/>
      <c r="E79" s="207"/>
      <c r="F79" s="207"/>
      <c r="G79" s="207"/>
      <c r="H79" s="207"/>
      <c r="I79" s="207"/>
      <c r="J79" s="207"/>
      <c r="K79" s="207"/>
    </row>
    <row r="80" spans="1:11" s="28" customFormat="1" ht="22" customHeight="1">
      <c r="A80" s="207" t="s">
        <v>61</v>
      </c>
      <c r="B80" s="207"/>
      <c r="C80" s="207"/>
      <c r="D80" s="207"/>
      <c r="E80" s="207"/>
      <c r="F80" s="207"/>
      <c r="G80" s="207"/>
      <c r="H80" s="207"/>
      <c r="I80" s="207"/>
      <c r="J80" s="207"/>
      <c r="K80" s="207"/>
    </row>
    <row r="81" spans="1:11" s="28" customFormat="1" ht="22" customHeight="1">
      <c r="A81" s="208" t="s">
        <v>192</v>
      </c>
      <c r="B81" s="208"/>
      <c r="C81" s="208"/>
      <c r="D81" s="208"/>
      <c r="E81" s="208"/>
      <c r="F81" s="208"/>
      <c r="G81" s="208"/>
      <c r="H81" s="208"/>
      <c r="I81" s="208"/>
      <c r="J81" s="208"/>
      <c r="K81" s="208"/>
    </row>
    <row r="82" spans="1:11" s="28" customFormat="1" ht="22" customHeight="1">
      <c r="A82" s="209" t="s">
        <v>80</v>
      </c>
      <c r="B82" s="209"/>
      <c r="C82" s="209"/>
      <c r="D82" s="209"/>
      <c r="E82" s="209"/>
      <c r="F82" s="209"/>
      <c r="G82" s="209"/>
      <c r="H82" s="209"/>
      <c r="I82" s="209"/>
      <c r="J82" s="209"/>
      <c r="K82" s="209"/>
    </row>
    <row r="83" spans="1:11" ht="9" customHeight="1">
      <c r="A83" s="28"/>
      <c r="J83" s="62"/>
    </row>
    <row r="84" spans="1:11" s="28" customFormat="1" ht="22" customHeight="1">
      <c r="A84" s="29"/>
      <c r="B84" s="67" t="s">
        <v>55</v>
      </c>
      <c r="C84" s="29"/>
      <c r="D84" s="210" t="s">
        <v>56</v>
      </c>
      <c r="E84" s="210"/>
      <c r="F84" s="210"/>
      <c r="G84" s="29"/>
      <c r="H84" s="210" t="s">
        <v>57</v>
      </c>
      <c r="I84" s="210"/>
      <c r="J84" s="210"/>
    </row>
    <row r="85" spans="1:11" s="28" customFormat="1" ht="22" customHeight="1">
      <c r="A85" s="29"/>
      <c r="B85" s="69"/>
      <c r="C85" s="29"/>
      <c r="D85" s="210" t="s">
        <v>58</v>
      </c>
      <c r="E85" s="210"/>
      <c r="F85" s="210"/>
      <c r="G85" s="29"/>
      <c r="H85" s="210" t="s">
        <v>58</v>
      </c>
      <c r="I85" s="210"/>
      <c r="J85" s="210"/>
    </row>
    <row r="86" spans="1:11" s="28" customFormat="1" ht="22" customHeight="1">
      <c r="A86" s="29"/>
      <c r="B86" s="30"/>
      <c r="C86" s="30"/>
      <c r="D86" s="70" t="s">
        <v>52</v>
      </c>
      <c r="E86" s="70"/>
      <c r="F86" s="70" t="s">
        <v>53</v>
      </c>
      <c r="G86" s="60"/>
      <c r="H86" s="70" t="s">
        <v>52</v>
      </c>
      <c r="I86" s="70"/>
      <c r="J86" s="70" t="s">
        <v>53</v>
      </c>
    </row>
    <row r="87" spans="1:11" ht="22" customHeight="1">
      <c r="B87" s="30"/>
      <c r="C87" s="30"/>
      <c r="D87" s="70" t="s">
        <v>191</v>
      </c>
      <c r="E87" s="70"/>
      <c r="F87" s="70" t="s">
        <v>54</v>
      </c>
      <c r="G87" s="60"/>
      <c r="H87" s="70" t="s">
        <v>191</v>
      </c>
      <c r="I87" s="70"/>
      <c r="J87" s="70" t="s">
        <v>54</v>
      </c>
    </row>
    <row r="88" spans="1:11" ht="22" customHeight="1">
      <c r="B88" s="30"/>
      <c r="C88" s="30"/>
      <c r="D88" s="70">
        <v>2023</v>
      </c>
      <c r="E88" s="70"/>
      <c r="F88" s="70">
        <v>2022</v>
      </c>
      <c r="G88" s="70"/>
      <c r="H88" s="70">
        <v>2023</v>
      </c>
      <c r="I88" s="70"/>
      <c r="J88" s="70">
        <v>2022</v>
      </c>
    </row>
    <row r="89" spans="1:11" ht="22" customHeight="1">
      <c r="B89" s="30"/>
      <c r="C89" s="30"/>
      <c r="D89" s="70" t="s">
        <v>51</v>
      </c>
      <c r="E89" s="32"/>
      <c r="F89" s="31"/>
      <c r="G89" s="33"/>
      <c r="H89" s="70" t="s">
        <v>51</v>
      </c>
      <c r="I89" s="32"/>
      <c r="J89" s="31"/>
    </row>
    <row r="90" spans="1:11" ht="22" customHeight="1">
      <c r="A90" s="157" t="s">
        <v>143</v>
      </c>
      <c r="B90" s="30"/>
      <c r="C90" s="30"/>
      <c r="D90" s="70"/>
      <c r="E90" s="32"/>
      <c r="F90" s="31"/>
      <c r="G90" s="33"/>
      <c r="H90" s="70"/>
      <c r="I90" s="32"/>
      <c r="J90" s="31"/>
    </row>
    <row r="91" spans="1:11" ht="22" customHeight="1">
      <c r="A91" s="159" t="s">
        <v>144</v>
      </c>
      <c r="D91" s="50"/>
      <c r="E91" s="50"/>
      <c r="F91" s="50"/>
      <c r="G91" s="50"/>
      <c r="H91" s="50"/>
      <c r="I91" s="50"/>
      <c r="J91" s="50"/>
    </row>
    <row r="92" spans="1:11" ht="22" customHeight="1">
      <c r="A92" s="158" t="s">
        <v>145</v>
      </c>
      <c r="C92" s="34"/>
      <c r="D92" s="50"/>
      <c r="E92" s="50"/>
      <c r="F92" s="50"/>
      <c r="G92" s="50"/>
      <c r="H92" s="50"/>
      <c r="I92" s="50"/>
      <c r="J92" s="50"/>
    </row>
    <row r="93" spans="1:11" ht="22" customHeight="1">
      <c r="A93" s="65" t="s">
        <v>81</v>
      </c>
      <c r="D93" s="50"/>
      <c r="E93" s="50"/>
      <c r="F93" s="50"/>
      <c r="G93" s="50"/>
      <c r="H93" s="50"/>
      <c r="I93" s="50"/>
      <c r="J93" s="50"/>
    </row>
    <row r="94" spans="1:11" ht="22" customHeight="1" thickBot="1">
      <c r="A94" s="65" t="s">
        <v>10</v>
      </c>
      <c r="B94" s="34"/>
      <c r="D94" s="51">
        <v>300000</v>
      </c>
      <c r="E94" s="37"/>
      <c r="F94" s="51">
        <v>300000</v>
      </c>
      <c r="G94" s="38"/>
      <c r="H94" s="51">
        <v>300000</v>
      </c>
      <c r="I94" s="38"/>
      <c r="J94" s="51">
        <v>300000</v>
      </c>
    </row>
    <row r="95" spans="1:11" ht="22" customHeight="1" thickTop="1">
      <c r="A95" s="65" t="s">
        <v>126</v>
      </c>
      <c r="D95" s="52"/>
      <c r="E95" s="52"/>
      <c r="F95" s="52"/>
      <c r="G95" s="52"/>
      <c r="H95" s="52"/>
      <c r="I95" s="52"/>
      <c r="J95" s="52"/>
    </row>
    <row r="96" spans="1:11" ht="22" customHeight="1">
      <c r="A96" s="65" t="s">
        <v>127</v>
      </c>
      <c r="D96" s="36">
        <v>300000</v>
      </c>
      <c r="E96" s="52"/>
      <c r="F96" s="36">
        <v>300000</v>
      </c>
      <c r="G96" s="53"/>
      <c r="H96" s="36">
        <v>300000</v>
      </c>
      <c r="I96" s="54"/>
      <c r="J96" s="36">
        <v>300000</v>
      </c>
    </row>
    <row r="97" spans="1:10" ht="22" customHeight="1">
      <c r="A97" s="65" t="s">
        <v>128</v>
      </c>
      <c r="B97" s="34"/>
      <c r="C97" s="34"/>
      <c r="D97" s="36">
        <v>317618</v>
      </c>
      <c r="E97" s="36"/>
      <c r="F97" s="36">
        <v>317618</v>
      </c>
      <c r="G97" s="53"/>
      <c r="H97" s="36">
        <v>317618</v>
      </c>
      <c r="I97" s="54"/>
      <c r="J97" s="36">
        <v>317618</v>
      </c>
    </row>
    <row r="98" spans="1:10" ht="22" customHeight="1">
      <c r="A98" s="160" t="s">
        <v>146</v>
      </c>
      <c r="D98" s="53"/>
      <c r="E98" s="53"/>
      <c r="F98" s="36"/>
      <c r="G98" s="53"/>
      <c r="H98" s="52"/>
      <c r="I98" s="52"/>
      <c r="J98" s="36"/>
    </row>
    <row r="99" spans="1:10" ht="22" customHeight="1">
      <c r="A99" s="65" t="s">
        <v>82</v>
      </c>
      <c r="B99" s="34"/>
      <c r="C99" s="34"/>
    </row>
    <row r="100" spans="1:10" ht="22" customHeight="1">
      <c r="A100" s="113" t="s">
        <v>83</v>
      </c>
      <c r="B100" s="34"/>
      <c r="C100" s="34"/>
      <c r="D100" s="36">
        <v>30000</v>
      </c>
      <c r="E100" s="54"/>
      <c r="F100" s="36">
        <v>30000</v>
      </c>
      <c r="G100" s="53"/>
      <c r="H100" s="36">
        <v>30000</v>
      </c>
      <c r="I100" s="54"/>
      <c r="J100" s="36">
        <v>30000</v>
      </c>
    </row>
    <row r="101" spans="1:10" ht="22" customHeight="1">
      <c r="A101" s="65" t="s">
        <v>12</v>
      </c>
      <c r="B101" s="34"/>
      <c r="C101" s="34"/>
      <c r="D101" s="54">
        <v>234902</v>
      </c>
      <c r="E101" s="54"/>
      <c r="F101" s="55">
        <v>227793</v>
      </c>
      <c r="G101" s="53"/>
      <c r="H101" s="54">
        <v>142079</v>
      </c>
      <c r="I101" s="54"/>
      <c r="J101" s="55">
        <v>110247</v>
      </c>
    </row>
    <row r="102" spans="1:10" ht="22" customHeight="1">
      <c r="A102" s="65" t="s">
        <v>84</v>
      </c>
      <c r="B102" s="34"/>
      <c r="C102" s="34"/>
      <c r="D102" s="56">
        <v>-40668</v>
      </c>
      <c r="E102" s="54"/>
      <c r="F102" s="43">
        <v>-40668</v>
      </c>
      <c r="G102" s="53"/>
      <c r="H102" s="56">
        <v>57169</v>
      </c>
      <c r="I102" s="54"/>
      <c r="J102" s="43">
        <v>57169</v>
      </c>
    </row>
    <row r="103" spans="1:10" ht="22" customHeight="1">
      <c r="A103" s="65" t="s">
        <v>150</v>
      </c>
      <c r="B103" s="34"/>
      <c r="C103" s="34"/>
      <c r="D103" s="54"/>
      <c r="E103" s="54"/>
      <c r="F103" s="55"/>
      <c r="G103" s="53"/>
      <c r="H103" s="54"/>
      <c r="I103" s="54"/>
      <c r="J103" s="55"/>
    </row>
    <row r="104" spans="1:10" ht="22" customHeight="1">
      <c r="A104" s="113" t="s">
        <v>149</v>
      </c>
      <c r="D104" s="48">
        <f>SUM(D96:D102)</f>
        <v>841852</v>
      </c>
      <c r="E104" s="48"/>
      <c r="F104" s="48">
        <f>SUM(F96:F102)</f>
        <v>834743</v>
      </c>
      <c r="G104" s="57"/>
      <c r="H104" s="48">
        <f>SUM(H96:H102)</f>
        <v>846866</v>
      </c>
      <c r="I104" s="48"/>
      <c r="J104" s="48">
        <f>SUM(J96:J102)</f>
        <v>815034</v>
      </c>
    </row>
    <row r="105" spans="1:10" ht="22" customHeight="1">
      <c r="A105" s="65" t="s">
        <v>93</v>
      </c>
      <c r="D105" s="56">
        <v>180240</v>
      </c>
      <c r="E105" s="54"/>
      <c r="F105" s="43">
        <v>188366</v>
      </c>
      <c r="G105" s="48"/>
      <c r="H105" s="193">
        <v>0</v>
      </c>
      <c r="I105" s="48"/>
      <c r="J105" s="193">
        <v>0</v>
      </c>
    </row>
    <row r="106" spans="1:10" ht="22" customHeight="1">
      <c r="A106" s="161" t="s">
        <v>147</v>
      </c>
      <c r="D106" s="187">
        <f>SUM(D104:D105)</f>
        <v>1022092</v>
      </c>
      <c r="E106" s="188"/>
      <c r="F106" s="187">
        <f>SUM(F104:F105)</f>
        <v>1023109</v>
      </c>
      <c r="G106" s="188"/>
      <c r="H106" s="187">
        <f>SUM(H104:H105)</f>
        <v>846866</v>
      </c>
      <c r="I106" s="188"/>
      <c r="J106" s="187">
        <f>SUM(J104:J105)</f>
        <v>815034</v>
      </c>
    </row>
    <row r="107" spans="1:10" ht="22" customHeight="1" thickBot="1">
      <c r="A107" s="159" t="s">
        <v>148</v>
      </c>
      <c r="D107" s="189">
        <f>D67+D106</f>
        <v>1462724</v>
      </c>
      <c r="E107" s="188"/>
      <c r="F107" s="189">
        <f>F67+F106</f>
        <v>1384961</v>
      </c>
      <c r="G107" s="190"/>
      <c r="H107" s="189">
        <f>H67+H106</f>
        <v>1295860</v>
      </c>
      <c r="I107" s="188"/>
      <c r="J107" s="189">
        <f>J67+J106</f>
        <v>1179411</v>
      </c>
    </row>
    <row r="108" spans="1:10" ht="22" customHeight="1" thickTop="1">
      <c r="D108" s="52"/>
      <c r="E108" s="52"/>
      <c r="F108" s="52"/>
      <c r="G108" s="52"/>
      <c r="H108" s="52"/>
      <c r="I108" s="52"/>
      <c r="J108" s="52"/>
    </row>
    <row r="109" spans="1:10" ht="22" customHeight="1">
      <c r="A109" s="39"/>
      <c r="B109" s="39"/>
      <c r="C109" s="39"/>
      <c r="D109" s="39"/>
      <c r="E109" s="39"/>
      <c r="F109" s="39"/>
      <c r="G109" s="39"/>
      <c r="H109" s="39"/>
      <c r="I109" s="39"/>
      <c r="J109" s="39"/>
    </row>
    <row r="110" spans="1:10" ht="22" customHeight="1">
      <c r="A110" s="39"/>
      <c r="B110" s="39"/>
      <c r="C110" s="39"/>
      <c r="D110" s="39"/>
      <c r="E110" s="39"/>
      <c r="F110" s="39"/>
    </row>
    <row r="111" spans="1:10" ht="22" customHeight="1">
      <c r="A111" s="39"/>
      <c r="B111" s="39"/>
      <c r="C111" s="39"/>
      <c r="D111" s="39"/>
      <c r="E111" s="39"/>
      <c r="F111" s="39"/>
    </row>
    <row r="112" spans="1:10" ht="22" customHeight="1">
      <c r="A112" s="39"/>
      <c r="B112" s="39"/>
      <c r="C112" s="39"/>
      <c r="D112" s="39"/>
      <c r="E112" s="39"/>
      <c r="F112" s="39"/>
    </row>
    <row r="113" spans="1:10" ht="22" customHeight="1">
      <c r="A113" s="39"/>
      <c r="B113" s="39"/>
      <c r="C113" s="39"/>
      <c r="D113" s="39"/>
      <c r="E113" s="39"/>
      <c r="F113" s="39"/>
    </row>
    <row r="114" spans="1:10" ht="22" customHeight="1">
      <c r="A114" s="39"/>
      <c r="B114" s="39"/>
      <c r="C114" s="39"/>
      <c r="D114" s="39"/>
      <c r="E114" s="39"/>
      <c r="F114" s="39"/>
    </row>
    <row r="115" spans="1:10" ht="22" customHeight="1">
      <c r="A115" s="39"/>
      <c r="B115" s="39"/>
      <c r="C115" s="39"/>
      <c r="D115" s="71"/>
      <c r="E115" s="71"/>
      <c r="F115" s="71"/>
      <c r="G115" s="58"/>
      <c r="H115" s="58"/>
      <c r="I115" s="58"/>
      <c r="J115" s="58"/>
    </row>
    <row r="116" spans="1:10" ht="22" customHeight="1">
      <c r="A116" s="39"/>
      <c r="B116" s="39"/>
      <c r="C116" s="39"/>
      <c r="D116" s="39"/>
      <c r="E116" s="39"/>
      <c r="F116" s="39"/>
    </row>
    <row r="117" spans="1:10" ht="22" customHeight="1">
      <c r="A117" s="29" t="s">
        <v>60</v>
      </c>
      <c r="B117" s="39"/>
      <c r="C117" s="39"/>
      <c r="D117" s="39"/>
      <c r="E117" s="39"/>
      <c r="F117" s="39"/>
    </row>
  </sheetData>
  <mergeCells count="24">
    <mergeCell ref="D85:F85"/>
    <mergeCell ref="H85:J85"/>
    <mergeCell ref="D84:F84"/>
    <mergeCell ref="H84:J84"/>
    <mergeCell ref="A81:K81"/>
    <mergeCell ref="A82:K82"/>
    <mergeCell ref="A1:K1"/>
    <mergeCell ref="A2:K2"/>
    <mergeCell ref="A3:K3"/>
    <mergeCell ref="A4:K4"/>
    <mergeCell ref="A40:K40"/>
    <mergeCell ref="D6:F6"/>
    <mergeCell ref="H6:J6"/>
    <mergeCell ref="D7:F7"/>
    <mergeCell ref="H7:J7"/>
    <mergeCell ref="A41:K41"/>
    <mergeCell ref="A42:K42"/>
    <mergeCell ref="A43:K43"/>
    <mergeCell ref="A79:K79"/>
    <mergeCell ref="A80:K80"/>
    <mergeCell ref="D45:F45"/>
    <mergeCell ref="H45:J45"/>
    <mergeCell ref="D46:F46"/>
    <mergeCell ref="H46:J46"/>
  </mergeCells>
  <printOptions horizontalCentered="1"/>
  <pageMargins left="0.7" right="0.2" top="1" bottom="0.5" header="0.6" footer="0.3"/>
  <pageSetup paperSize="9" scale="85" orientation="portrait" r:id="rId1"/>
  <rowBreaks count="2" manualBreakCount="2">
    <brk id="39" max="16383" man="1"/>
    <brk id="7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00B050"/>
  </sheetPr>
  <dimension ref="A1:I73"/>
  <sheetViews>
    <sheetView topLeftCell="A22" zoomScale="70" zoomScaleNormal="70" zoomScaleSheetLayoutView="68" workbookViewId="0">
      <selection activeCell="A27" sqref="A27"/>
    </sheetView>
  </sheetViews>
  <sheetFormatPr defaultColWidth="9.1796875" defaultRowHeight="22" customHeight="1"/>
  <cols>
    <col min="1" max="1" width="51.08984375" style="2" customWidth="1"/>
    <col min="2" max="2" width="6.1796875" style="2" bestFit="1" customWidth="1"/>
    <col min="3" max="3" width="10.6328125" style="2" customWidth="1"/>
    <col min="4" max="4" width="1.81640625" style="2" customWidth="1"/>
    <col min="5" max="5" width="10.6328125" style="2" customWidth="1"/>
    <col min="6" max="6" width="1.81640625" style="2" customWidth="1"/>
    <col min="7" max="7" width="11.453125" style="2" customWidth="1"/>
    <col min="8" max="8" width="1.81640625" style="2" customWidth="1"/>
    <col min="9" max="9" width="10.6328125" style="2" customWidth="1"/>
    <col min="10" max="16384" width="9.1796875" style="2"/>
  </cols>
  <sheetData>
    <row r="1" spans="1:9" ht="22" customHeight="1">
      <c r="A1" s="213" t="s">
        <v>49</v>
      </c>
      <c r="B1" s="213"/>
      <c r="C1" s="213"/>
      <c r="D1" s="213"/>
      <c r="E1" s="213"/>
      <c r="F1" s="213"/>
      <c r="G1" s="213"/>
      <c r="H1" s="213"/>
      <c r="I1" s="213"/>
    </row>
    <row r="2" spans="1:9" ht="22" customHeight="1">
      <c r="A2" s="213" t="s">
        <v>62</v>
      </c>
      <c r="B2" s="213"/>
      <c r="C2" s="213"/>
      <c r="D2" s="213"/>
      <c r="E2" s="213"/>
      <c r="F2" s="213"/>
      <c r="G2" s="213"/>
      <c r="H2" s="213"/>
      <c r="I2" s="213"/>
    </row>
    <row r="3" spans="1:9" ht="22" customHeight="1">
      <c r="A3" s="214" t="s">
        <v>193</v>
      </c>
      <c r="B3" s="214"/>
      <c r="C3" s="214"/>
      <c r="D3" s="214"/>
      <c r="E3" s="214"/>
      <c r="F3" s="214"/>
      <c r="G3" s="214"/>
      <c r="H3" s="214"/>
      <c r="I3" s="214"/>
    </row>
    <row r="4" spans="1:9" ht="22" customHeight="1">
      <c r="A4" s="213" t="s">
        <v>63</v>
      </c>
      <c r="B4" s="213"/>
      <c r="C4" s="213"/>
      <c r="D4" s="213"/>
      <c r="E4" s="213"/>
      <c r="F4" s="213"/>
      <c r="G4" s="213"/>
      <c r="H4" s="213"/>
      <c r="I4" s="213"/>
    </row>
    <row r="5" spans="1:9" ht="22" customHeight="1">
      <c r="A5" s="211" t="s">
        <v>80</v>
      </c>
      <c r="B5" s="211"/>
      <c r="C5" s="211"/>
      <c r="D5" s="211"/>
      <c r="E5" s="211"/>
      <c r="F5" s="211"/>
      <c r="G5" s="211"/>
      <c r="H5" s="211"/>
      <c r="I5" s="211"/>
    </row>
    <row r="6" spans="1:9" ht="9" customHeight="1">
      <c r="A6" s="73"/>
      <c r="B6" s="73"/>
      <c r="C6" s="73"/>
      <c r="D6" s="73"/>
      <c r="E6" s="73"/>
      <c r="F6" s="73"/>
      <c r="G6" s="73"/>
      <c r="H6" s="73"/>
      <c r="I6" s="73"/>
    </row>
    <row r="7" spans="1:9" ht="22" customHeight="1">
      <c r="A7" s="3"/>
      <c r="B7" s="75" t="s">
        <v>55</v>
      </c>
      <c r="C7" s="210" t="s">
        <v>56</v>
      </c>
      <c r="D7" s="210"/>
      <c r="E7" s="210"/>
      <c r="F7" s="74"/>
      <c r="G7" s="212" t="s">
        <v>57</v>
      </c>
      <c r="H7" s="212"/>
      <c r="I7" s="212"/>
    </row>
    <row r="8" spans="1:9" ht="22" customHeight="1">
      <c r="A8" s="3"/>
      <c r="C8" s="210" t="s">
        <v>58</v>
      </c>
      <c r="D8" s="210"/>
      <c r="E8" s="210"/>
      <c r="F8" s="74"/>
      <c r="G8" s="212" t="s">
        <v>58</v>
      </c>
      <c r="H8" s="212"/>
      <c r="I8" s="212"/>
    </row>
    <row r="9" spans="1:9" ht="22" customHeight="1">
      <c r="B9" s="4"/>
      <c r="C9" s="69">
        <v>2023</v>
      </c>
      <c r="D9" s="69"/>
      <c r="E9" s="74">
        <v>2022</v>
      </c>
      <c r="F9" s="74"/>
      <c r="G9" s="165">
        <v>2023</v>
      </c>
      <c r="H9" s="165"/>
      <c r="I9" s="166">
        <v>2022</v>
      </c>
    </row>
    <row r="10" spans="1:9" ht="22" customHeight="1">
      <c r="A10" s="5" t="s">
        <v>13</v>
      </c>
      <c r="B10" s="6"/>
      <c r="C10" s="8"/>
      <c r="D10" s="8"/>
      <c r="E10" s="8"/>
      <c r="F10" s="8"/>
      <c r="G10" s="8"/>
      <c r="H10" s="8"/>
      <c r="I10" s="8"/>
    </row>
    <row r="11" spans="1:9" ht="22" customHeight="1">
      <c r="A11" s="76" t="s">
        <v>132</v>
      </c>
      <c r="B11" s="154" t="s">
        <v>175</v>
      </c>
      <c r="C11" s="9">
        <v>264274</v>
      </c>
      <c r="D11" s="9"/>
      <c r="E11" s="122">
        <v>241082</v>
      </c>
      <c r="F11" s="9"/>
      <c r="G11" s="9">
        <v>241079</v>
      </c>
      <c r="H11" s="9"/>
      <c r="I11" s="122">
        <v>223900</v>
      </c>
    </row>
    <row r="12" spans="1:9" ht="22" customHeight="1">
      <c r="A12" s="77" t="s">
        <v>129</v>
      </c>
      <c r="B12" s="154" t="s">
        <v>175</v>
      </c>
      <c r="C12" s="9">
        <v>8481</v>
      </c>
      <c r="D12" s="9"/>
      <c r="E12" s="122">
        <v>29357</v>
      </c>
      <c r="F12" s="9"/>
      <c r="G12" s="194">
        <v>0</v>
      </c>
      <c r="H12" s="9"/>
      <c r="I12" s="194">
        <v>0</v>
      </c>
    </row>
    <row r="13" spans="1:9" ht="22" customHeight="1">
      <c r="A13" s="77" t="s">
        <v>198</v>
      </c>
      <c r="B13" s="154" t="s">
        <v>207</v>
      </c>
      <c r="C13" s="78">
        <v>0</v>
      </c>
      <c r="D13" s="9"/>
      <c r="E13" s="199">
        <v>0</v>
      </c>
      <c r="F13" s="9"/>
      <c r="G13" s="155">
        <v>56699</v>
      </c>
      <c r="H13" s="9"/>
      <c r="I13" s="122">
        <v>31751</v>
      </c>
    </row>
    <row r="14" spans="1:9" ht="22" customHeight="1">
      <c r="A14" s="77" t="s">
        <v>14</v>
      </c>
      <c r="B14" s="11"/>
      <c r="C14" s="12">
        <v>2790</v>
      </c>
      <c r="D14" s="9"/>
      <c r="E14" s="123">
        <v>1485</v>
      </c>
      <c r="F14" s="9"/>
      <c r="G14" s="12">
        <v>3356</v>
      </c>
      <c r="H14" s="9"/>
      <c r="I14" s="123">
        <v>2313</v>
      </c>
    </row>
    <row r="15" spans="1:9" ht="22" customHeight="1">
      <c r="A15" s="156" t="s">
        <v>15</v>
      </c>
      <c r="B15" s="11"/>
      <c r="C15" s="13">
        <f>SUM(C11:C14)</f>
        <v>275545</v>
      </c>
      <c r="D15" s="9"/>
      <c r="E15" s="13">
        <f>SUM(E11:E14)</f>
        <v>271924</v>
      </c>
      <c r="F15" s="9"/>
      <c r="G15" s="13">
        <f>SUM(G11:G14)</f>
        <v>301134</v>
      </c>
      <c r="H15" s="9"/>
      <c r="I15" s="13">
        <f>SUM(I11:I14)</f>
        <v>257964</v>
      </c>
    </row>
    <row r="16" spans="1:9" ht="22" customHeight="1">
      <c r="A16" s="5"/>
      <c r="B16" s="11"/>
      <c r="C16" s="9"/>
      <c r="D16" s="9"/>
      <c r="E16" s="9"/>
      <c r="F16" s="9"/>
      <c r="G16" s="9"/>
      <c r="H16" s="9"/>
      <c r="I16" s="9"/>
    </row>
    <row r="17" spans="1:9" ht="22" customHeight="1">
      <c r="A17" s="5" t="s">
        <v>16</v>
      </c>
      <c r="B17" s="11"/>
      <c r="C17" s="7"/>
      <c r="D17" s="7"/>
      <c r="E17" s="7"/>
      <c r="F17" s="7"/>
      <c r="G17" s="7"/>
      <c r="H17" s="7"/>
      <c r="I17" s="7"/>
    </row>
    <row r="18" spans="1:9" ht="22" customHeight="1">
      <c r="A18" s="77" t="s">
        <v>17</v>
      </c>
      <c r="B18" s="11"/>
      <c r="C18" s="7">
        <v>199700</v>
      </c>
      <c r="D18" s="7"/>
      <c r="E18" s="122">
        <v>184597</v>
      </c>
      <c r="F18" s="7"/>
      <c r="G18" s="9">
        <v>186550</v>
      </c>
      <c r="H18" s="7"/>
      <c r="I18" s="122">
        <v>164221</v>
      </c>
    </row>
    <row r="19" spans="1:9" ht="22" customHeight="1">
      <c r="A19" s="77" t="s">
        <v>94</v>
      </c>
      <c r="B19" s="11"/>
      <c r="C19" s="7">
        <v>39861</v>
      </c>
      <c r="D19" s="7"/>
      <c r="E19" s="122">
        <v>39574</v>
      </c>
      <c r="F19" s="7"/>
      <c r="G19" s="9">
        <v>39861</v>
      </c>
      <c r="H19" s="7"/>
      <c r="I19" s="122">
        <v>39574</v>
      </c>
    </row>
    <row r="20" spans="1:9" ht="22" customHeight="1">
      <c r="A20" s="77" t="s">
        <v>18</v>
      </c>
      <c r="B20" s="11"/>
      <c r="C20" s="12">
        <v>37255</v>
      </c>
      <c r="D20" s="7"/>
      <c r="E20" s="123">
        <v>39999</v>
      </c>
      <c r="F20" s="7"/>
      <c r="G20" s="12">
        <v>32295</v>
      </c>
      <c r="H20" s="7"/>
      <c r="I20" s="123">
        <v>30829</v>
      </c>
    </row>
    <row r="21" spans="1:9" ht="22" customHeight="1">
      <c r="A21" s="156" t="s">
        <v>19</v>
      </c>
      <c r="B21" s="11"/>
      <c r="C21" s="12">
        <f>SUM(C18:C20)</f>
        <v>276816</v>
      </c>
      <c r="D21" s="7"/>
      <c r="E21" s="12">
        <f>SUM(E18:E20)</f>
        <v>264170</v>
      </c>
      <c r="F21" s="7"/>
      <c r="G21" s="12">
        <f>SUM(G18:G20)</f>
        <v>258706</v>
      </c>
      <c r="H21" s="7"/>
      <c r="I21" s="12">
        <f>SUM(I18:I20)</f>
        <v>234624</v>
      </c>
    </row>
    <row r="22" spans="1:9" ht="22" customHeight="1">
      <c r="A22" s="5"/>
      <c r="B22" s="11"/>
      <c r="C22" s="9"/>
      <c r="D22" s="7"/>
      <c r="E22" s="9"/>
      <c r="F22" s="7"/>
      <c r="G22" s="9"/>
      <c r="H22" s="7"/>
      <c r="I22" s="9"/>
    </row>
    <row r="23" spans="1:9" ht="22" customHeight="1">
      <c r="A23" s="5" t="s">
        <v>157</v>
      </c>
      <c r="B23" s="11"/>
      <c r="C23" s="7">
        <f>C15-C21</f>
        <v>-1271</v>
      </c>
      <c r="D23" s="7">
        <v>0</v>
      </c>
      <c r="E23" s="7">
        <f>E15-E21</f>
        <v>7754</v>
      </c>
      <c r="F23" s="7"/>
      <c r="G23" s="7">
        <f>G15-G21</f>
        <v>42428</v>
      </c>
      <c r="H23" s="7"/>
      <c r="I23" s="7">
        <f>I15-I21</f>
        <v>23340</v>
      </c>
    </row>
    <row r="24" spans="1:9" ht="22" customHeight="1">
      <c r="A24" s="10" t="s">
        <v>89</v>
      </c>
      <c r="B24" s="11"/>
      <c r="C24" s="7">
        <v>65</v>
      </c>
      <c r="D24" s="7"/>
      <c r="E24" s="122">
        <v>7</v>
      </c>
      <c r="F24" s="7"/>
      <c r="G24" s="7">
        <v>61</v>
      </c>
      <c r="H24" s="7"/>
      <c r="I24" s="122">
        <v>6</v>
      </c>
    </row>
    <row r="25" spans="1:9" ht="22" customHeight="1">
      <c r="A25" s="10" t="s">
        <v>90</v>
      </c>
      <c r="B25" s="11"/>
      <c r="C25" s="9">
        <v>-1427</v>
      </c>
      <c r="D25" s="9"/>
      <c r="E25" s="9">
        <v>-1004</v>
      </c>
      <c r="F25" s="95"/>
      <c r="G25" s="9">
        <v>-1491</v>
      </c>
      <c r="H25" s="9"/>
      <c r="I25" s="9">
        <v>-1245</v>
      </c>
    </row>
    <row r="26" spans="1:9" ht="22" customHeight="1">
      <c r="A26" s="10" t="s">
        <v>215</v>
      </c>
      <c r="B26" s="11"/>
      <c r="C26" s="9"/>
      <c r="D26" s="9"/>
      <c r="E26" s="9"/>
      <c r="F26" s="95"/>
      <c r="G26" s="9"/>
      <c r="H26" s="9"/>
      <c r="I26" s="9"/>
    </row>
    <row r="27" spans="1:9" ht="22" customHeight="1">
      <c r="A27" s="77" t="s">
        <v>162</v>
      </c>
      <c r="B27" s="11"/>
      <c r="C27" s="12">
        <v>13</v>
      </c>
      <c r="D27" s="9"/>
      <c r="E27" s="12">
        <v>-172</v>
      </c>
      <c r="F27" s="8"/>
      <c r="G27" s="12">
        <v>13</v>
      </c>
      <c r="H27" s="9"/>
      <c r="I27" s="12">
        <v>-172</v>
      </c>
    </row>
    <row r="28" spans="1:9" ht="22" customHeight="1">
      <c r="A28" s="5" t="s">
        <v>151</v>
      </c>
      <c r="B28" s="11"/>
      <c r="C28" s="9">
        <f>SUM(C23:C27)</f>
        <v>-2620</v>
      </c>
      <c r="D28" s="9"/>
      <c r="E28" s="9">
        <f>SUM(E23:E27)</f>
        <v>6585</v>
      </c>
      <c r="F28" s="9"/>
      <c r="G28" s="9">
        <f>SUM(G23:G27)</f>
        <v>41011</v>
      </c>
      <c r="H28" s="9"/>
      <c r="I28" s="9">
        <f>SUM(I23:I27)</f>
        <v>21929</v>
      </c>
    </row>
    <row r="29" spans="1:9" ht="22" customHeight="1">
      <c r="A29" s="10" t="s">
        <v>208</v>
      </c>
      <c r="B29" s="6">
        <v>18</v>
      </c>
      <c r="C29" s="12">
        <v>-1671</v>
      </c>
      <c r="D29" s="7"/>
      <c r="E29" s="12">
        <v>-2261</v>
      </c>
      <c r="F29" s="8"/>
      <c r="G29" s="12">
        <f>-306</f>
        <v>-306</v>
      </c>
      <c r="H29" s="9"/>
      <c r="I29" s="12">
        <v>-378</v>
      </c>
    </row>
    <row r="30" spans="1:9" ht="22" customHeight="1">
      <c r="A30" s="5" t="s">
        <v>153</v>
      </c>
      <c r="B30" s="11"/>
      <c r="C30" s="13">
        <f>SUM(C28:C29)</f>
        <v>-4291</v>
      </c>
      <c r="D30" s="7"/>
      <c r="E30" s="13">
        <f>SUM(E28:E29)</f>
        <v>4324</v>
      </c>
      <c r="F30" s="7"/>
      <c r="G30" s="13">
        <f>SUM(G28:G29)</f>
        <v>40705</v>
      </c>
      <c r="H30" s="7"/>
      <c r="I30" s="13">
        <f>SUM(I28:I29)</f>
        <v>21551</v>
      </c>
    </row>
    <row r="31" spans="1:9" ht="22" customHeight="1">
      <c r="A31" s="10"/>
      <c r="B31" s="11"/>
      <c r="C31" s="9"/>
      <c r="D31" s="9"/>
      <c r="E31" s="78"/>
      <c r="F31" s="9"/>
      <c r="G31" s="9"/>
      <c r="H31" s="9"/>
      <c r="I31" s="78"/>
    </row>
    <row r="32" spans="1:9" ht="22" customHeight="1">
      <c r="A32" s="5" t="s">
        <v>161</v>
      </c>
      <c r="B32" s="11"/>
      <c r="C32" s="195">
        <v>0</v>
      </c>
      <c r="D32" s="9"/>
      <c r="E32" s="195">
        <v>0</v>
      </c>
      <c r="F32" s="9"/>
      <c r="G32" s="195">
        <v>0</v>
      </c>
      <c r="H32" s="9"/>
      <c r="I32" s="195">
        <v>0</v>
      </c>
    </row>
    <row r="33" spans="1:9" ht="22" customHeight="1" thickBot="1">
      <c r="A33" s="5" t="s">
        <v>154</v>
      </c>
      <c r="B33" s="11"/>
      <c r="C33" s="163">
        <f>C30+C32</f>
        <v>-4291</v>
      </c>
      <c r="D33" s="9"/>
      <c r="E33" s="163">
        <f>E30+E32</f>
        <v>4324</v>
      </c>
      <c r="F33" s="9"/>
      <c r="G33" s="163">
        <f>G30+G32</f>
        <v>40705</v>
      </c>
      <c r="H33" s="9">
        <f>H30+H32</f>
        <v>0</v>
      </c>
      <c r="I33" s="163">
        <f>I30+I32</f>
        <v>21551</v>
      </c>
    </row>
    <row r="34" spans="1:9" ht="22" customHeight="1" thickTop="1">
      <c r="A34" s="5"/>
      <c r="B34" s="11"/>
      <c r="C34" s="9"/>
      <c r="D34" s="9"/>
      <c r="E34" s="9"/>
      <c r="F34" s="9"/>
      <c r="G34" s="9"/>
      <c r="H34" s="9"/>
      <c r="I34" s="9"/>
    </row>
    <row r="35" spans="1:9" ht="22" customHeight="1">
      <c r="A35" s="213" t="s">
        <v>49</v>
      </c>
      <c r="B35" s="213"/>
      <c r="C35" s="213"/>
      <c r="D35" s="213"/>
      <c r="E35" s="213"/>
      <c r="F35" s="213"/>
      <c r="G35" s="213"/>
      <c r="H35" s="213"/>
      <c r="I35" s="213"/>
    </row>
    <row r="36" spans="1:9" ht="22" customHeight="1">
      <c r="A36" s="213" t="s">
        <v>64</v>
      </c>
      <c r="B36" s="213"/>
      <c r="C36" s="213"/>
      <c r="D36" s="213"/>
      <c r="E36" s="213"/>
      <c r="F36" s="213"/>
      <c r="G36" s="213"/>
      <c r="H36" s="213"/>
      <c r="I36" s="213"/>
    </row>
    <row r="37" spans="1:9" ht="22" customHeight="1">
      <c r="A37" s="214" t="s">
        <v>194</v>
      </c>
      <c r="B37" s="214"/>
      <c r="C37" s="214"/>
      <c r="D37" s="214"/>
      <c r="E37" s="214"/>
      <c r="F37" s="214"/>
      <c r="G37" s="214"/>
      <c r="H37" s="214"/>
      <c r="I37" s="214"/>
    </row>
    <row r="38" spans="1:9" ht="22" customHeight="1">
      <c r="A38" s="213" t="s">
        <v>63</v>
      </c>
      <c r="B38" s="213"/>
      <c r="C38" s="213"/>
      <c r="D38" s="213"/>
      <c r="E38" s="213"/>
      <c r="F38" s="213"/>
      <c r="G38" s="213"/>
      <c r="H38" s="213"/>
      <c r="I38" s="213"/>
    </row>
    <row r="39" spans="1:9" ht="22" customHeight="1">
      <c r="A39" s="211" t="s">
        <v>80</v>
      </c>
      <c r="B39" s="211"/>
      <c r="C39" s="211"/>
      <c r="D39" s="211"/>
      <c r="E39" s="211"/>
      <c r="F39" s="211"/>
      <c r="G39" s="211"/>
      <c r="H39" s="211"/>
      <c r="I39" s="211"/>
    </row>
    <row r="40" spans="1:9" ht="9" customHeight="1">
      <c r="A40" s="73"/>
      <c r="B40" s="73"/>
      <c r="C40" s="73"/>
      <c r="D40" s="73"/>
      <c r="E40" s="73"/>
      <c r="F40" s="73"/>
      <c r="G40" s="73"/>
      <c r="H40" s="73"/>
      <c r="I40" s="73"/>
    </row>
    <row r="41" spans="1:9" ht="22" customHeight="1">
      <c r="A41" s="3"/>
      <c r="B41" s="75" t="s">
        <v>55</v>
      </c>
      <c r="C41" s="210" t="s">
        <v>56</v>
      </c>
      <c r="D41" s="210"/>
      <c r="E41" s="210"/>
      <c r="F41" s="74"/>
      <c r="G41" s="212" t="s">
        <v>57</v>
      </c>
      <c r="H41" s="212"/>
      <c r="I41" s="212"/>
    </row>
    <row r="42" spans="1:9" ht="22" customHeight="1">
      <c r="A42" s="3"/>
      <c r="C42" s="210" t="s">
        <v>58</v>
      </c>
      <c r="D42" s="210"/>
      <c r="E42" s="210"/>
      <c r="F42" s="74"/>
      <c r="G42" s="212" t="s">
        <v>58</v>
      </c>
      <c r="H42" s="212"/>
      <c r="I42" s="212"/>
    </row>
    <row r="43" spans="1:9" ht="22" customHeight="1">
      <c r="B43" s="4"/>
      <c r="C43" s="165">
        <v>2023</v>
      </c>
      <c r="D43" s="165"/>
      <c r="E43" s="166">
        <v>2022</v>
      </c>
      <c r="F43" s="166"/>
      <c r="G43" s="165">
        <v>2023</v>
      </c>
      <c r="H43" s="165"/>
      <c r="I43" s="166">
        <v>2022</v>
      </c>
    </row>
    <row r="44" spans="1:9" ht="22" customHeight="1">
      <c r="A44" s="68" t="s">
        <v>85</v>
      </c>
      <c r="B44" s="68"/>
      <c r="C44" s="79"/>
      <c r="D44" s="80"/>
      <c r="E44" s="79"/>
      <c r="F44" s="80"/>
      <c r="G44" s="79"/>
      <c r="H44" s="80"/>
      <c r="I44" s="79"/>
    </row>
    <row r="45" spans="1:9" ht="22" customHeight="1" thickBot="1">
      <c r="A45" s="114" t="s">
        <v>119</v>
      </c>
      <c r="B45" s="81"/>
      <c r="C45" s="82">
        <v>-7095</v>
      </c>
      <c r="D45" s="82"/>
      <c r="E45" s="82">
        <v>822</v>
      </c>
      <c r="F45" s="82"/>
      <c r="G45" s="110">
        <f>G30</f>
        <v>40705</v>
      </c>
      <c r="H45" s="82"/>
      <c r="I45" s="110">
        <v>21551</v>
      </c>
    </row>
    <row r="46" spans="1:9" ht="22" customHeight="1" thickTop="1">
      <c r="A46" s="114" t="s">
        <v>93</v>
      </c>
      <c r="B46" s="81"/>
      <c r="C46" s="82">
        <v>2804</v>
      </c>
      <c r="D46" s="82"/>
      <c r="E46" s="82">
        <v>3502</v>
      </c>
      <c r="F46" s="82"/>
      <c r="G46" s="109"/>
      <c r="H46" s="82"/>
      <c r="I46" s="109"/>
    </row>
    <row r="47" spans="1:9" ht="22" customHeight="1" thickBot="1">
      <c r="A47" s="5" t="s">
        <v>153</v>
      </c>
      <c r="B47" s="81"/>
      <c r="C47" s="83">
        <f>SUM(C45:C46)</f>
        <v>-4291</v>
      </c>
      <c r="D47" s="82"/>
      <c r="E47" s="83">
        <f>SUM(E45:E46)</f>
        <v>4324</v>
      </c>
      <c r="F47" s="82"/>
      <c r="G47" s="82"/>
      <c r="H47" s="82"/>
      <c r="I47" s="82"/>
    </row>
    <row r="48" spans="1:9" ht="22" customHeight="1" thickTop="1">
      <c r="A48" s="81"/>
      <c r="B48" s="81"/>
      <c r="C48" s="84"/>
      <c r="D48" s="85"/>
      <c r="E48" s="84"/>
      <c r="F48" s="85"/>
      <c r="G48" s="84"/>
      <c r="H48" s="84"/>
      <c r="I48" s="84"/>
    </row>
    <row r="49" spans="1:9" ht="22" customHeight="1">
      <c r="A49" s="68" t="s">
        <v>87</v>
      </c>
      <c r="B49" s="68"/>
      <c r="C49" s="86"/>
      <c r="D49" s="86"/>
      <c r="E49" s="86"/>
      <c r="F49" s="86"/>
      <c r="G49" s="112"/>
      <c r="H49" s="112"/>
      <c r="I49" s="112"/>
    </row>
    <row r="50" spans="1:9" ht="22" customHeight="1" thickBot="1">
      <c r="A50" s="114" t="s">
        <v>92</v>
      </c>
      <c r="B50" s="81"/>
      <c r="C50" s="82">
        <v>-7095</v>
      </c>
      <c r="D50" s="82"/>
      <c r="E50" s="82">
        <v>822</v>
      </c>
      <c r="F50" s="82"/>
      <c r="G50" s="111">
        <f>G45</f>
        <v>40705</v>
      </c>
      <c r="H50" s="82"/>
      <c r="I50" s="111">
        <v>21551</v>
      </c>
    </row>
    <row r="51" spans="1:9" ht="22" customHeight="1" thickTop="1">
      <c r="A51" s="114" t="s">
        <v>93</v>
      </c>
      <c r="B51" s="81"/>
      <c r="C51" s="82">
        <v>2804</v>
      </c>
      <c r="D51" s="82"/>
      <c r="E51" s="82">
        <v>3502</v>
      </c>
      <c r="F51" s="82"/>
      <c r="G51" s="109"/>
      <c r="H51" s="82"/>
      <c r="I51" s="109"/>
    </row>
    <row r="52" spans="1:9" ht="22" customHeight="1" thickBot="1">
      <c r="A52" s="5" t="s">
        <v>154</v>
      </c>
      <c r="B52" s="81"/>
      <c r="C52" s="83">
        <f>SUM(C50:C51)</f>
        <v>-4291</v>
      </c>
      <c r="D52" s="82"/>
      <c r="E52" s="83">
        <f>SUM(E50:E51)</f>
        <v>4324</v>
      </c>
      <c r="F52" s="82"/>
    </row>
    <row r="53" spans="1:9" ht="22" customHeight="1" thickTop="1">
      <c r="A53" s="81"/>
      <c r="B53" s="81"/>
      <c r="C53" s="84"/>
      <c r="D53" s="85"/>
      <c r="E53" s="84"/>
      <c r="F53" s="85"/>
      <c r="G53" s="84"/>
      <c r="H53" s="85"/>
      <c r="I53" s="84"/>
    </row>
    <row r="54" spans="1:9" ht="22" customHeight="1">
      <c r="A54" s="5" t="s">
        <v>155</v>
      </c>
      <c r="B54" s="154" t="s">
        <v>176</v>
      </c>
      <c r="C54" s="87"/>
      <c r="D54" s="88"/>
      <c r="E54" s="87"/>
      <c r="F54" s="88"/>
      <c r="G54" s="87"/>
      <c r="H54" s="88"/>
      <c r="I54" s="87"/>
    </row>
    <row r="55" spans="1:9" ht="22" customHeight="1" thickBot="1">
      <c r="A55" s="10" t="s">
        <v>156</v>
      </c>
      <c r="B55" s="89"/>
      <c r="C55" s="202">
        <f>C45/BS!D96</f>
        <v>-2.3650000000000001E-2</v>
      </c>
      <c r="D55" s="203"/>
      <c r="E55" s="202">
        <f>E45/BS!F96</f>
        <v>2.7399999999999998E-3</v>
      </c>
      <c r="F55" s="203"/>
      <c r="G55" s="204">
        <f>G45/BS!H96</f>
        <v>0.13568333333333332</v>
      </c>
      <c r="H55" s="205"/>
      <c r="I55" s="202">
        <v>7.1999999999999995E-2</v>
      </c>
    </row>
    <row r="56" spans="1:9" ht="22" customHeight="1" thickTop="1"/>
    <row r="73" spans="1:1" ht="22" customHeight="1">
      <c r="A73" s="2" t="s">
        <v>60</v>
      </c>
    </row>
  </sheetData>
  <mergeCells count="18">
    <mergeCell ref="A36:I36"/>
    <mergeCell ref="A37:I37"/>
    <mergeCell ref="A38:I38"/>
    <mergeCell ref="A1:I1"/>
    <mergeCell ref="A2:I2"/>
    <mergeCell ref="A3:I3"/>
    <mergeCell ref="A4:I4"/>
    <mergeCell ref="A35:I35"/>
    <mergeCell ref="A5:I5"/>
    <mergeCell ref="C7:E7"/>
    <mergeCell ref="G7:I7"/>
    <mergeCell ref="C8:E8"/>
    <mergeCell ref="G8:I8"/>
    <mergeCell ref="A39:I39"/>
    <mergeCell ref="C41:E41"/>
    <mergeCell ref="G41:I41"/>
    <mergeCell ref="C42:E42"/>
    <mergeCell ref="G42:I42"/>
  </mergeCells>
  <printOptions horizontalCentered="1"/>
  <pageMargins left="0.8" right="0.2" top="1" bottom="0.5" header="0.6" footer="0.3"/>
  <pageSetup paperSize="9" scale="85" orientation="portrait" r:id="rId1"/>
  <rowBreaks count="1" manualBreakCount="1">
    <brk id="3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D4C0AA-747B-46C5-9765-4F0944373877}">
  <sheetPr>
    <tabColor rgb="FF00B050"/>
  </sheetPr>
  <dimension ref="A1:I102"/>
  <sheetViews>
    <sheetView topLeftCell="A70" zoomScale="70" zoomScaleNormal="70" workbookViewId="0">
      <selection activeCell="I61" sqref="I61"/>
    </sheetView>
  </sheetViews>
  <sheetFormatPr defaultColWidth="9.1796875" defaultRowHeight="15.5"/>
  <cols>
    <col min="1" max="1" width="51.08984375" style="2" customWidth="1"/>
    <col min="2" max="2" width="6.1796875" style="2" bestFit="1" customWidth="1"/>
    <col min="3" max="3" width="10.6328125" style="2" customWidth="1"/>
    <col min="4" max="4" width="1.81640625" style="2" customWidth="1"/>
    <col min="5" max="5" width="10.6328125" style="2" customWidth="1"/>
    <col min="6" max="6" width="1.81640625" style="2" customWidth="1"/>
    <col min="7" max="7" width="10.6328125" style="2" customWidth="1"/>
    <col min="8" max="8" width="1.81640625" style="2" customWidth="1"/>
    <col min="9" max="9" width="10.6328125" style="2" customWidth="1"/>
    <col min="10" max="16384" width="9.1796875" style="2"/>
  </cols>
  <sheetData>
    <row r="1" spans="1:9" ht="22" customHeight="1">
      <c r="A1" s="213" t="s">
        <v>49</v>
      </c>
      <c r="B1" s="213"/>
      <c r="C1" s="213"/>
      <c r="D1" s="213"/>
      <c r="E1" s="213"/>
      <c r="F1" s="213"/>
      <c r="G1" s="213"/>
      <c r="H1" s="213"/>
      <c r="I1" s="213"/>
    </row>
    <row r="2" spans="1:9" ht="22" customHeight="1">
      <c r="A2" s="213" t="s">
        <v>62</v>
      </c>
      <c r="B2" s="213"/>
      <c r="C2" s="213"/>
      <c r="D2" s="213"/>
      <c r="E2" s="213"/>
      <c r="F2" s="213"/>
      <c r="G2" s="213"/>
      <c r="H2" s="213"/>
      <c r="I2" s="213"/>
    </row>
    <row r="3" spans="1:9" ht="22" customHeight="1">
      <c r="A3" s="214" t="s">
        <v>200</v>
      </c>
      <c r="B3" s="214"/>
      <c r="C3" s="214"/>
      <c r="D3" s="214"/>
      <c r="E3" s="214"/>
      <c r="F3" s="214"/>
      <c r="G3" s="214"/>
      <c r="H3" s="214"/>
      <c r="I3" s="214"/>
    </row>
    <row r="4" spans="1:9" ht="22" customHeight="1">
      <c r="A4" s="213" t="s">
        <v>63</v>
      </c>
      <c r="B4" s="213"/>
      <c r="C4" s="213"/>
      <c r="D4" s="213"/>
      <c r="E4" s="213"/>
      <c r="F4" s="213"/>
      <c r="G4" s="213"/>
      <c r="H4" s="213"/>
      <c r="I4" s="213"/>
    </row>
    <row r="5" spans="1:9" ht="22" customHeight="1">
      <c r="A5" s="211" t="s">
        <v>80</v>
      </c>
      <c r="B5" s="211"/>
      <c r="C5" s="211"/>
      <c r="D5" s="211"/>
      <c r="E5" s="211"/>
      <c r="F5" s="211"/>
      <c r="G5" s="211"/>
      <c r="H5" s="211"/>
      <c r="I5" s="211"/>
    </row>
    <row r="6" spans="1:9" ht="9" customHeight="1">
      <c r="A6" s="73"/>
      <c r="B6" s="73"/>
      <c r="C6" s="73"/>
      <c r="D6" s="73"/>
      <c r="E6" s="73"/>
      <c r="F6" s="73"/>
      <c r="G6" s="73"/>
      <c r="H6" s="73"/>
      <c r="I6" s="73"/>
    </row>
    <row r="7" spans="1:9" ht="22" customHeight="1">
      <c r="A7" s="3"/>
      <c r="B7" s="197" t="s">
        <v>55</v>
      </c>
      <c r="C7" s="210" t="s">
        <v>56</v>
      </c>
      <c r="D7" s="210"/>
      <c r="E7" s="210"/>
      <c r="F7" s="198"/>
      <c r="G7" s="212" t="s">
        <v>57</v>
      </c>
      <c r="H7" s="212"/>
      <c r="I7" s="212"/>
    </row>
    <row r="8" spans="1:9" ht="22" customHeight="1">
      <c r="A8" s="3"/>
      <c r="C8" s="210" t="s">
        <v>58</v>
      </c>
      <c r="D8" s="210"/>
      <c r="E8" s="210"/>
      <c r="F8" s="198"/>
      <c r="G8" s="212" t="s">
        <v>58</v>
      </c>
      <c r="H8" s="212"/>
      <c r="I8" s="212"/>
    </row>
    <row r="9" spans="1:9" ht="22" customHeight="1">
      <c r="B9" s="4"/>
      <c r="C9" s="196">
        <v>2023</v>
      </c>
      <c r="D9" s="196"/>
      <c r="E9" s="198">
        <v>2022</v>
      </c>
      <c r="F9" s="198"/>
      <c r="G9" s="196">
        <v>2023</v>
      </c>
      <c r="H9" s="196"/>
      <c r="I9" s="198">
        <v>2022</v>
      </c>
    </row>
    <row r="10" spans="1:9" ht="22" customHeight="1">
      <c r="A10" s="5" t="s">
        <v>13</v>
      </c>
      <c r="B10" s="6"/>
      <c r="C10" s="8"/>
      <c r="D10" s="8"/>
      <c r="E10" s="8"/>
      <c r="F10" s="8"/>
      <c r="G10" s="8"/>
      <c r="H10" s="8"/>
      <c r="I10" s="8"/>
    </row>
    <row r="11" spans="1:9" ht="22" customHeight="1">
      <c r="A11" s="76" t="s">
        <v>132</v>
      </c>
      <c r="B11" s="154" t="s">
        <v>175</v>
      </c>
      <c r="C11" s="9">
        <v>503250</v>
      </c>
      <c r="D11" s="9"/>
      <c r="E11" s="122">
        <v>411288</v>
      </c>
      <c r="F11" s="9"/>
      <c r="G11" s="9">
        <v>452055</v>
      </c>
      <c r="H11" s="9"/>
      <c r="I11" s="122">
        <v>376718</v>
      </c>
    </row>
    <row r="12" spans="1:9" ht="22" customHeight="1">
      <c r="A12" s="77" t="s">
        <v>129</v>
      </c>
      <c r="B12" s="154" t="s">
        <v>175</v>
      </c>
      <c r="C12" s="9">
        <v>38443</v>
      </c>
      <c r="D12" s="9"/>
      <c r="E12" s="122">
        <v>60329</v>
      </c>
      <c r="F12" s="9"/>
      <c r="G12" s="194">
        <v>0</v>
      </c>
      <c r="H12" s="9"/>
      <c r="I12" s="194">
        <v>0</v>
      </c>
    </row>
    <row r="13" spans="1:9" ht="22" customHeight="1">
      <c r="A13" s="77" t="s">
        <v>198</v>
      </c>
      <c r="B13" s="154" t="s">
        <v>207</v>
      </c>
      <c r="C13" s="78">
        <v>0</v>
      </c>
      <c r="D13" s="9"/>
      <c r="E13" s="199">
        <v>0</v>
      </c>
      <c r="F13" s="9"/>
      <c r="G13" s="155">
        <v>56699</v>
      </c>
      <c r="H13" s="9"/>
      <c r="I13" s="122">
        <v>31751</v>
      </c>
    </row>
    <row r="14" spans="1:9" ht="22" customHeight="1">
      <c r="A14" s="77" t="s">
        <v>14</v>
      </c>
      <c r="B14" s="11"/>
      <c r="C14" s="12">
        <v>4739</v>
      </c>
      <c r="D14" s="9"/>
      <c r="E14" s="123">
        <v>2260</v>
      </c>
      <c r="F14" s="9"/>
      <c r="G14" s="12">
        <v>6434</v>
      </c>
      <c r="H14" s="9"/>
      <c r="I14" s="123">
        <v>3310</v>
      </c>
    </row>
    <row r="15" spans="1:9" ht="22" customHeight="1">
      <c r="A15" s="156" t="s">
        <v>15</v>
      </c>
      <c r="B15" s="11"/>
      <c r="C15" s="13">
        <f>SUM(C11:C14)</f>
        <v>546432</v>
      </c>
      <c r="D15" s="9"/>
      <c r="E15" s="13">
        <f>SUM(E11:E14)</f>
        <v>473877</v>
      </c>
      <c r="F15" s="9"/>
      <c r="G15" s="13">
        <f>SUM(G11:G14)</f>
        <v>515188</v>
      </c>
      <c r="H15" s="9"/>
      <c r="I15" s="13">
        <f>SUM(I11:I14)</f>
        <v>411779</v>
      </c>
    </row>
    <row r="16" spans="1:9" ht="22" customHeight="1">
      <c r="A16" s="5"/>
      <c r="B16" s="11"/>
      <c r="C16" s="9"/>
      <c r="D16" s="9"/>
      <c r="E16" s="9"/>
      <c r="F16" s="9"/>
      <c r="G16" s="9"/>
      <c r="H16" s="9"/>
      <c r="I16" s="9"/>
    </row>
    <row r="17" spans="1:9" ht="22" customHeight="1">
      <c r="A17" s="5" t="s">
        <v>16</v>
      </c>
      <c r="B17" s="11"/>
      <c r="C17" s="7"/>
      <c r="D17" s="7"/>
      <c r="E17" s="7"/>
      <c r="F17" s="7"/>
      <c r="G17" s="7"/>
      <c r="H17" s="7"/>
      <c r="I17" s="7"/>
    </row>
    <row r="18" spans="1:9" ht="22" customHeight="1">
      <c r="A18" s="77" t="s">
        <v>17</v>
      </c>
      <c r="B18" s="11"/>
      <c r="C18" s="7">
        <v>372089</v>
      </c>
      <c r="D18" s="7"/>
      <c r="E18" s="122">
        <v>321741</v>
      </c>
      <c r="F18" s="7"/>
      <c r="G18" s="9">
        <v>341522</v>
      </c>
      <c r="H18" s="7"/>
      <c r="I18" s="122">
        <v>281183</v>
      </c>
    </row>
    <row r="19" spans="1:9" ht="22" customHeight="1">
      <c r="A19" s="77" t="s">
        <v>94</v>
      </c>
      <c r="B19" s="11"/>
      <c r="C19" s="7">
        <v>76816</v>
      </c>
      <c r="D19" s="7"/>
      <c r="E19" s="122">
        <v>75695</v>
      </c>
      <c r="F19" s="7"/>
      <c r="G19" s="9">
        <v>76816</v>
      </c>
      <c r="H19" s="7"/>
      <c r="I19" s="122">
        <v>75695</v>
      </c>
    </row>
    <row r="20" spans="1:9" ht="22" customHeight="1">
      <c r="A20" s="77" t="s">
        <v>18</v>
      </c>
      <c r="B20" s="11"/>
      <c r="C20" s="12">
        <v>71583</v>
      </c>
      <c r="D20" s="7"/>
      <c r="E20" s="123">
        <v>76155</v>
      </c>
      <c r="F20" s="7"/>
      <c r="G20" s="12">
        <v>60883</v>
      </c>
      <c r="H20" s="7"/>
      <c r="I20" s="123">
        <v>59782</v>
      </c>
    </row>
    <row r="21" spans="1:9" ht="22" customHeight="1">
      <c r="A21" s="156" t="s">
        <v>19</v>
      </c>
      <c r="B21" s="11"/>
      <c r="C21" s="12">
        <f>SUM(C18:C20)</f>
        <v>520488</v>
      </c>
      <c r="D21" s="7"/>
      <c r="E21" s="12">
        <f>SUM(E18:E20)</f>
        <v>473591</v>
      </c>
      <c r="F21" s="7"/>
      <c r="G21" s="12">
        <f>SUM(G18:G20)</f>
        <v>479221</v>
      </c>
      <c r="H21" s="7"/>
      <c r="I21" s="12">
        <f>SUM(I18:I20)</f>
        <v>416660</v>
      </c>
    </row>
    <row r="22" spans="1:9" ht="22" customHeight="1">
      <c r="A22" s="5"/>
      <c r="B22" s="11"/>
      <c r="C22" s="9"/>
      <c r="D22" s="7"/>
      <c r="E22" s="9"/>
      <c r="F22" s="7"/>
      <c r="G22" s="9"/>
      <c r="H22" s="7"/>
      <c r="I22" s="9"/>
    </row>
    <row r="23" spans="1:9" ht="22" customHeight="1">
      <c r="A23" s="5" t="s">
        <v>157</v>
      </c>
      <c r="B23" s="11"/>
      <c r="C23" s="7">
        <f>C15-C21</f>
        <v>25944</v>
      </c>
      <c r="D23" s="7">
        <v>0</v>
      </c>
      <c r="E23" s="7">
        <f>E15-E21</f>
        <v>286</v>
      </c>
      <c r="F23" s="7"/>
      <c r="G23" s="7">
        <f>G15-G21</f>
        <v>35967</v>
      </c>
      <c r="H23" s="7"/>
      <c r="I23" s="7">
        <f>I15-I21</f>
        <v>-4881</v>
      </c>
    </row>
    <row r="24" spans="1:9" ht="22" customHeight="1">
      <c r="A24" s="10" t="s">
        <v>89</v>
      </c>
      <c r="B24" s="11"/>
      <c r="C24" s="7">
        <v>72</v>
      </c>
      <c r="D24" s="7"/>
      <c r="E24" s="122">
        <v>15</v>
      </c>
      <c r="F24" s="7"/>
      <c r="G24" s="7">
        <v>69</v>
      </c>
      <c r="H24" s="7"/>
      <c r="I24" s="122">
        <v>14</v>
      </c>
    </row>
    <row r="25" spans="1:9" ht="22" customHeight="1">
      <c r="A25" s="10" t="s">
        <v>90</v>
      </c>
      <c r="B25" s="11"/>
      <c r="C25" s="9">
        <v>-2411</v>
      </c>
      <c r="D25" s="9"/>
      <c r="E25" s="9">
        <v>-2049</v>
      </c>
      <c r="F25" s="95"/>
      <c r="G25" s="9">
        <v>-2630</v>
      </c>
      <c r="H25" s="9"/>
      <c r="I25" s="9">
        <v>-2533</v>
      </c>
    </row>
    <row r="26" spans="1:9" ht="22" customHeight="1">
      <c r="A26" s="10" t="s">
        <v>185</v>
      </c>
      <c r="B26" s="11"/>
      <c r="C26" s="9"/>
      <c r="D26" s="9"/>
      <c r="E26" s="9"/>
      <c r="F26" s="95"/>
      <c r="G26" s="9"/>
      <c r="H26" s="9"/>
      <c r="I26" s="9"/>
    </row>
    <row r="27" spans="1:9" ht="22" customHeight="1">
      <c r="A27" s="77" t="s">
        <v>162</v>
      </c>
      <c r="B27" s="11"/>
      <c r="C27" s="12">
        <v>-1635</v>
      </c>
      <c r="D27" s="9"/>
      <c r="E27" s="12">
        <v>-2779</v>
      </c>
      <c r="F27" s="8"/>
      <c r="G27" s="12">
        <v>-1635</v>
      </c>
      <c r="H27" s="9"/>
      <c r="I27" s="12">
        <v>-2779</v>
      </c>
    </row>
    <row r="28" spans="1:9" ht="22" customHeight="1">
      <c r="A28" s="5" t="s">
        <v>151</v>
      </c>
      <c r="B28" s="11"/>
      <c r="C28" s="9">
        <f>SUM(C23:C27)</f>
        <v>21970</v>
      </c>
      <c r="D28" s="9"/>
      <c r="E28" s="9">
        <f>SUM(E23:E27)</f>
        <v>-4527</v>
      </c>
      <c r="F28" s="9"/>
      <c r="G28" s="9">
        <f>SUM(G23:G27)</f>
        <v>31771</v>
      </c>
      <c r="H28" s="9"/>
      <c r="I28" s="9">
        <f>SUM(I23:I27)</f>
        <v>-10179</v>
      </c>
    </row>
    <row r="29" spans="1:9" ht="22" customHeight="1">
      <c r="A29" s="10" t="s">
        <v>152</v>
      </c>
      <c r="B29" s="6">
        <v>18</v>
      </c>
      <c r="C29" s="12">
        <v>-4686</v>
      </c>
      <c r="D29" s="7"/>
      <c r="E29" s="12">
        <v>1786</v>
      </c>
      <c r="F29" s="8"/>
      <c r="G29" s="12">
        <v>61</v>
      </c>
      <c r="H29" s="9"/>
      <c r="I29" s="12">
        <v>5809</v>
      </c>
    </row>
    <row r="30" spans="1:9" ht="22" customHeight="1">
      <c r="A30" s="5" t="s">
        <v>153</v>
      </c>
      <c r="B30" s="11"/>
      <c r="C30" s="13">
        <f>SUM(C28:C29)</f>
        <v>17284</v>
      </c>
      <c r="D30" s="7"/>
      <c r="E30" s="13">
        <f>SUM(E28:E29)</f>
        <v>-2741</v>
      </c>
      <c r="F30" s="7"/>
      <c r="G30" s="13">
        <f>SUM(G28:G29)</f>
        <v>31832</v>
      </c>
      <c r="H30" s="7"/>
      <c r="I30" s="13">
        <f>SUM(I28:I29)</f>
        <v>-4370</v>
      </c>
    </row>
    <row r="31" spans="1:9" ht="22" customHeight="1">
      <c r="A31" s="10"/>
      <c r="B31" s="11"/>
      <c r="C31" s="9"/>
      <c r="D31" s="9"/>
      <c r="E31" s="78"/>
      <c r="F31" s="9"/>
      <c r="G31" s="9"/>
      <c r="H31" s="9"/>
      <c r="I31" s="78"/>
    </row>
    <row r="32" spans="1:9" ht="22" customHeight="1">
      <c r="A32" s="5" t="s">
        <v>161</v>
      </c>
      <c r="B32" s="11"/>
      <c r="C32" s="195">
        <v>0</v>
      </c>
      <c r="D32" s="9"/>
      <c r="E32" s="195">
        <v>0</v>
      </c>
      <c r="F32" s="9"/>
      <c r="G32" s="195">
        <v>0</v>
      </c>
      <c r="H32" s="9"/>
      <c r="I32" s="195">
        <v>0</v>
      </c>
    </row>
    <row r="33" spans="1:9" ht="22" customHeight="1" thickBot="1">
      <c r="A33" s="5" t="s">
        <v>154</v>
      </c>
      <c r="B33" s="11"/>
      <c r="C33" s="163">
        <f>C30+C32</f>
        <v>17284</v>
      </c>
      <c r="D33" s="9"/>
      <c r="E33" s="163">
        <f>E30+E32</f>
        <v>-2741</v>
      </c>
      <c r="F33" s="9"/>
      <c r="G33" s="163">
        <f>G30+G32</f>
        <v>31832</v>
      </c>
      <c r="H33" s="9">
        <f>H30+H32</f>
        <v>0</v>
      </c>
      <c r="I33" s="163">
        <f>I30+I32</f>
        <v>-4370</v>
      </c>
    </row>
    <row r="34" spans="1:9" ht="22" customHeight="1" thickTop="1">
      <c r="A34" s="5"/>
      <c r="B34" s="11"/>
      <c r="C34" s="9"/>
      <c r="D34" s="9"/>
      <c r="E34" s="9"/>
      <c r="F34" s="9"/>
      <c r="G34" s="9"/>
      <c r="H34" s="9"/>
      <c r="I34" s="9"/>
    </row>
    <row r="35" spans="1:9" ht="22" customHeight="1">
      <c r="A35" s="5"/>
      <c r="B35" s="11"/>
      <c r="C35" s="9"/>
      <c r="D35" s="9"/>
      <c r="E35" s="9"/>
      <c r="F35" s="9"/>
      <c r="G35" s="9"/>
      <c r="H35" s="9"/>
      <c r="I35" s="9"/>
    </row>
    <row r="36" spans="1:9" ht="22" customHeight="1">
      <c r="A36" s="5"/>
      <c r="B36" s="11"/>
      <c r="C36" s="9"/>
      <c r="D36" s="9"/>
      <c r="E36" s="9"/>
      <c r="F36" s="9"/>
      <c r="G36" s="9"/>
      <c r="H36" s="9"/>
      <c r="I36" s="9"/>
    </row>
    <row r="37" spans="1:9" ht="22" customHeight="1">
      <c r="A37" s="5"/>
      <c r="B37" s="11"/>
      <c r="C37" s="9"/>
      <c r="D37" s="9"/>
      <c r="E37" s="9"/>
      <c r="F37" s="9"/>
      <c r="G37" s="9"/>
      <c r="H37" s="9"/>
      <c r="I37" s="9"/>
    </row>
    <row r="38" spans="1:9" ht="22" customHeight="1">
      <c r="A38" s="5"/>
      <c r="B38" s="11"/>
      <c r="C38" s="9"/>
      <c r="D38" s="9"/>
      <c r="E38" s="9"/>
      <c r="F38" s="9"/>
      <c r="G38" s="9"/>
      <c r="H38" s="9"/>
      <c r="I38" s="9"/>
    </row>
    <row r="39" spans="1:9" ht="22" customHeight="1">
      <c r="A39" s="5"/>
      <c r="B39" s="11"/>
      <c r="C39" s="9"/>
      <c r="D39" s="9"/>
      <c r="E39" s="9"/>
      <c r="F39" s="9"/>
      <c r="G39" s="9"/>
      <c r="H39" s="9"/>
      <c r="I39" s="9"/>
    </row>
    <row r="40" spans="1:9" ht="22" customHeight="1">
      <c r="A40" s="213" t="s">
        <v>49</v>
      </c>
      <c r="B40" s="213"/>
      <c r="C40" s="213"/>
      <c r="D40" s="213"/>
      <c r="E40" s="213"/>
      <c r="F40" s="213"/>
      <c r="G40" s="213"/>
      <c r="H40" s="213"/>
      <c r="I40" s="213"/>
    </row>
    <row r="41" spans="1:9" ht="22" customHeight="1">
      <c r="A41" s="213" t="s">
        <v>64</v>
      </c>
      <c r="B41" s="213"/>
      <c r="C41" s="213"/>
      <c r="D41" s="213"/>
      <c r="E41" s="213"/>
      <c r="F41" s="213"/>
      <c r="G41" s="213"/>
      <c r="H41" s="213"/>
      <c r="I41" s="213"/>
    </row>
    <row r="42" spans="1:9" ht="22" customHeight="1">
      <c r="A42" s="214" t="s">
        <v>199</v>
      </c>
      <c r="B42" s="214"/>
      <c r="C42" s="214"/>
      <c r="D42" s="214"/>
      <c r="E42" s="214"/>
      <c r="F42" s="214"/>
      <c r="G42" s="214"/>
      <c r="H42" s="214"/>
      <c r="I42" s="214"/>
    </row>
    <row r="43" spans="1:9" ht="22" customHeight="1">
      <c r="A43" s="213" t="s">
        <v>63</v>
      </c>
      <c r="B43" s="213"/>
      <c r="C43" s="213"/>
      <c r="D43" s="213"/>
      <c r="E43" s="213"/>
      <c r="F43" s="213"/>
      <c r="G43" s="213"/>
      <c r="H43" s="213"/>
      <c r="I43" s="213"/>
    </row>
    <row r="44" spans="1:9" ht="22" customHeight="1">
      <c r="A44" s="211" t="s">
        <v>80</v>
      </c>
      <c r="B44" s="211"/>
      <c r="C44" s="211"/>
      <c r="D44" s="211"/>
      <c r="E44" s="211"/>
      <c r="F44" s="211"/>
      <c r="G44" s="211"/>
      <c r="H44" s="211"/>
      <c r="I44" s="211"/>
    </row>
    <row r="45" spans="1:9" ht="9" customHeight="1">
      <c r="A45" s="73"/>
      <c r="B45" s="73"/>
      <c r="C45" s="73"/>
      <c r="D45" s="73"/>
      <c r="E45" s="73"/>
      <c r="F45" s="73"/>
      <c r="G45" s="73"/>
      <c r="H45" s="73"/>
      <c r="I45" s="73"/>
    </row>
    <row r="46" spans="1:9" ht="22" customHeight="1">
      <c r="A46" s="3"/>
      <c r="B46" s="197" t="s">
        <v>55</v>
      </c>
      <c r="C46" s="210" t="s">
        <v>56</v>
      </c>
      <c r="D46" s="210"/>
      <c r="E46" s="210"/>
      <c r="F46" s="198"/>
      <c r="G46" s="212" t="s">
        <v>57</v>
      </c>
      <c r="H46" s="212"/>
      <c r="I46" s="212"/>
    </row>
    <row r="47" spans="1:9" ht="22" customHeight="1">
      <c r="A47" s="3"/>
      <c r="C47" s="210" t="s">
        <v>58</v>
      </c>
      <c r="D47" s="210"/>
      <c r="E47" s="210"/>
      <c r="F47" s="198"/>
      <c r="G47" s="212" t="s">
        <v>58</v>
      </c>
      <c r="H47" s="212"/>
      <c r="I47" s="212"/>
    </row>
    <row r="48" spans="1:9" ht="22" customHeight="1">
      <c r="B48" s="4"/>
      <c r="C48" s="196">
        <v>2023</v>
      </c>
      <c r="D48" s="196"/>
      <c r="E48" s="198">
        <v>2022</v>
      </c>
      <c r="F48" s="198"/>
      <c r="G48" s="196">
        <v>2023</v>
      </c>
      <c r="H48" s="196"/>
      <c r="I48" s="198">
        <v>2022</v>
      </c>
    </row>
    <row r="49" spans="1:9" ht="22" customHeight="1">
      <c r="A49" s="68" t="s">
        <v>85</v>
      </c>
      <c r="B49" s="68"/>
      <c r="C49" s="79"/>
      <c r="D49" s="80"/>
      <c r="E49" s="79"/>
      <c r="F49" s="80"/>
      <c r="G49" s="79"/>
      <c r="H49" s="80"/>
      <c r="I49" s="79"/>
    </row>
    <row r="50" spans="1:9" ht="22" customHeight="1" thickBot="1">
      <c r="A50" s="114" t="s">
        <v>119</v>
      </c>
      <c r="B50" s="81"/>
      <c r="C50" s="82">
        <v>7109</v>
      </c>
      <c r="D50" s="82"/>
      <c r="E50" s="82">
        <v>-10715</v>
      </c>
      <c r="F50" s="82"/>
      <c r="G50" s="110">
        <f>G30</f>
        <v>31832</v>
      </c>
      <c r="H50" s="82"/>
      <c r="I50" s="110">
        <v>-4370</v>
      </c>
    </row>
    <row r="51" spans="1:9" ht="22" customHeight="1" thickTop="1">
      <c r="A51" s="114" t="s">
        <v>93</v>
      </c>
      <c r="B51" s="81"/>
      <c r="C51" s="82">
        <v>10175</v>
      </c>
      <c r="D51" s="82"/>
      <c r="E51" s="82">
        <v>7974</v>
      </c>
      <c r="F51" s="82"/>
      <c r="G51" s="109"/>
      <c r="H51" s="82"/>
      <c r="I51" s="109"/>
    </row>
    <row r="52" spans="1:9" ht="22" customHeight="1" thickBot="1">
      <c r="A52" s="5" t="s">
        <v>153</v>
      </c>
      <c r="B52" s="81"/>
      <c r="C52" s="83">
        <f>SUM(C50:C51)</f>
        <v>17284</v>
      </c>
      <c r="D52" s="82"/>
      <c r="E52" s="83">
        <f>SUM(E50:E51)</f>
        <v>-2741</v>
      </c>
      <c r="F52" s="82"/>
      <c r="G52" s="82"/>
      <c r="H52" s="82"/>
      <c r="I52" s="82"/>
    </row>
    <row r="53" spans="1:9" ht="22" customHeight="1" thickTop="1">
      <c r="A53" s="81"/>
      <c r="B53" s="81"/>
      <c r="C53" s="84"/>
      <c r="D53" s="85"/>
      <c r="E53" s="84"/>
      <c r="F53" s="85"/>
      <c r="G53" s="84"/>
      <c r="H53" s="84"/>
      <c r="I53" s="84"/>
    </row>
    <row r="54" spans="1:9" ht="22" customHeight="1">
      <c r="A54" s="68" t="s">
        <v>87</v>
      </c>
      <c r="B54" s="68"/>
      <c r="C54" s="86"/>
      <c r="D54" s="86"/>
      <c r="E54" s="86"/>
      <c r="F54" s="86"/>
      <c r="G54" s="112"/>
      <c r="H54" s="112"/>
      <c r="I54" s="112"/>
    </row>
    <row r="55" spans="1:9" ht="22" customHeight="1" thickBot="1">
      <c r="A55" s="114" t="s">
        <v>92</v>
      </c>
      <c r="B55" s="81"/>
      <c r="C55" s="82">
        <v>7109</v>
      </c>
      <c r="D55" s="82"/>
      <c r="E55" s="82">
        <v>-10715</v>
      </c>
      <c r="F55" s="82"/>
      <c r="G55" s="111">
        <f>G50</f>
        <v>31832</v>
      </c>
      <c r="H55" s="82"/>
      <c r="I55" s="111">
        <v>-4370</v>
      </c>
    </row>
    <row r="56" spans="1:9" ht="22" customHeight="1" thickTop="1">
      <c r="A56" s="114" t="s">
        <v>93</v>
      </c>
      <c r="B56" s="81"/>
      <c r="C56" s="82">
        <v>10175</v>
      </c>
      <c r="D56" s="82"/>
      <c r="E56" s="82">
        <v>7974</v>
      </c>
      <c r="F56" s="82"/>
      <c r="G56" s="109"/>
      <c r="H56" s="82"/>
      <c r="I56" s="109"/>
    </row>
    <row r="57" spans="1:9" ht="22" customHeight="1" thickBot="1">
      <c r="A57" s="5" t="s">
        <v>154</v>
      </c>
      <c r="B57" s="81"/>
      <c r="C57" s="83">
        <f>SUM(C55:C56)</f>
        <v>17284</v>
      </c>
      <c r="D57" s="82"/>
      <c r="E57" s="83">
        <f>SUM(E55:E56)</f>
        <v>-2741</v>
      </c>
      <c r="F57" s="82"/>
    </row>
    <row r="58" spans="1:9" ht="22" customHeight="1" thickTop="1">
      <c r="A58" s="81"/>
      <c r="B58" s="81"/>
      <c r="C58" s="84"/>
      <c r="D58" s="85"/>
      <c r="E58" s="84"/>
      <c r="F58" s="85"/>
      <c r="G58" s="84"/>
      <c r="H58" s="85"/>
      <c r="I58" s="84"/>
    </row>
    <row r="59" spans="1:9" ht="22" customHeight="1">
      <c r="A59" s="5" t="s">
        <v>155</v>
      </c>
      <c r="B59" s="154" t="s">
        <v>176</v>
      </c>
      <c r="C59" s="87"/>
      <c r="D59" s="88"/>
      <c r="E59" s="87"/>
      <c r="F59" s="88"/>
      <c r="G59" s="87"/>
      <c r="H59" s="88"/>
      <c r="I59" s="87"/>
    </row>
    <row r="60" spans="1:9" ht="22" customHeight="1" thickBot="1">
      <c r="A60" s="10" t="s">
        <v>156</v>
      </c>
      <c r="B60" s="89"/>
      <c r="C60" s="202">
        <f>C50/BS!D96</f>
        <v>2.3696666666666668E-2</v>
      </c>
      <c r="D60" s="203"/>
      <c r="E60" s="202">
        <f>E50/BS!F96</f>
        <v>-3.5716666666666667E-2</v>
      </c>
      <c r="F60" s="203"/>
      <c r="G60" s="204">
        <f>G50/BS!H96</f>
        <v>0.10610666666666667</v>
      </c>
      <c r="H60" s="205"/>
      <c r="I60" s="202">
        <v>-1.4999999999999999E-2</v>
      </c>
    </row>
    <row r="61" spans="1:9" ht="22" customHeight="1" thickTop="1"/>
    <row r="62" spans="1:9" ht="22" customHeight="1"/>
    <row r="63" spans="1:9" ht="22" customHeight="1"/>
    <row r="64" spans="1:9" ht="22" customHeight="1"/>
    <row r="65" spans="1:1" ht="22" customHeight="1"/>
    <row r="66" spans="1:1" ht="22" customHeight="1"/>
    <row r="67" spans="1:1" ht="22" customHeight="1"/>
    <row r="68" spans="1:1" ht="22" customHeight="1"/>
    <row r="69" spans="1:1" ht="22" customHeight="1"/>
    <row r="70" spans="1:1" ht="22" customHeight="1"/>
    <row r="71" spans="1:1" ht="22" customHeight="1"/>
    <row r="72" spans="1:1" ht="22" customHeight="1"/>
    <row r="73" spans="1:1" ht="22" customHeight="1"/>
    <row r="74" spans="1:1" ht="22" customHeight="1"/>
    <row r="75" spans="1:1" ht="22" customHeight="1"/>
    <row r="76" spans="1:1" ht="22" customHeight="1"/>
    <row r="77" spans="1:1" ht="22" customHeight="1"/>
    <row r="78" spans="1:1" ht="22" customHeight="1">
      <c r="A78" s="2" t="s">
        <v>60</v>
      </c>
    </row>
    <row r="79" spans="1:1" ht="22" customHeight="1"/>
    <row r="80" spans="1:1" ht="22" customHeight="1"/>
    <row r="81" ht="22" customHeight="1"/>
    <row r="82" ht="22" customHeight="1"/>
    <row r="83" ht="22" customHeight="1"/>
    <row r="84" ht="22" customHeight="1"/>
    <row r="85" ht="22" customHeight="1"/>
    <row r="86" ht="22" customHeight="1"/>
    <row r="87" ht="22" customHeight="1"/>
    <row r="88" ht="22" customHeight="1"/>
    <row r="89" ht="22" customHeight="1"/>
    <row r="90" ht="22" customHeight="1"/>
    <row r="91" ht="22" customHeight="1"/>
    <row r="92" ht="22" customHeight="1"/>
    <row r="93" ht="22" customHeight="1"/>
    <row r="94" ht="22" customHeight="1"/>
    <row r="95" ht="22" customHeight="1"/>
    <row r="96" ht="22" customHeight="1"/>
    <row r="97" ht="22" customHeight="1"/>
    <row r="98" ht="22" customHeight="1"/>
    <row r="99" ht="22" customHeight="1"/>
    <row r="100" ht="22" customHeight="1"/>
    <row r="101" ht="22" customHeight="1"/>
    <row r="102" ht="22" customHeight="1"/>
  </sheetData>
  <mergeCells count="18">
    <mergeCell ref="A44:I44"/>
    <mergeCell ref="C46:E46"/>
    <mergeCell ref="G46:I46"/>
    <mergeCell ref="C47:E47"/>
    <mergeCell ref="G47:I47"/>
    <mergeCell ref="A43:I43"/>
    <mergeCell ref="A1:I1"/>
    <mergeCell ref="A2:I2"/>
    <mergeCell ref="A3:I3"/>
    <mergeCell ref="A4:I4"/>
    <mergeCell ref="A5:I5"/>
    <mergeCell ref="C7:E7"/>
    <mergeCell ref="G7:I7"/>
    <mergeCell ref="C8:E8"/>
    <mergeCell ref="G8:I8"/>
    <mergeCell ref="A40:I40"/>
    <mergeCell ref="A41:I41"/>
    <mergeCell ref="A42:I42"/>
  </mergeCells>
  <printOptions horizontalCentered="1"/>
  <pageMargins left="0.8" right="0.2" top="1" bottom="0.5" header="0.6" footer="0.3"/>
  <pageSetup paperSize="9" scale="8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>
    <tabColor rgb="FF00B050"/>
  </sheetPr>
  <dimension ref="A1:AA28"/>
  <sheetViews>
    <sheetView topLeftCell="A10" zoomScale="60" zoomScaleNormal="60" zoomScaleSheetLayoutView="85" workbookViewId="0">
      <selection activeCell="S17" sqref="S17"/>
    </sheetView>
  </sheetViews>
  <sheetFormatPr defaultColWidth="9.1796875" defaultRowHeight="22" customHeight="1"/>
  <cols>
    <col min="1" max="1" width="36.54296875" style="22" customWidth="1"/>
    <col min="2" max="2" width="1.1796875" style="22" customWidth="1"/>
    <col min="3" max="3" width="10.54296875" style="22" bestFit="1" customWidth="1"/>
    <col min="4" max="4" width="1.1796875" style="22" customWidth="1"/>
    <col min="5" max="5" width="12.36328125" style="22" bestFit="1" customWidth="1"/>
    <col min="6" max="6" width="1.1796875" style="22" customWidth="1"/>
    <col min="7" max="7" width="10.81640625" style="22" bestFit="1" customWidth="1"/>
    <col min="8" max="8" width="1.1796875" style="22" customWidth="1"/>
    <col min="9" max="9" width="12.90625" style="22" bestFit="1" customWidth="1"/>
    <col min="10" max="10" width="1.1796875" style="22" customWidth="1"/>
    <col min="11" max="11" width="12.1796875" style="22" bestFit="1" customWidth="1"/>
    <col min="12" max="12" width="1.1796875" style="22" customWidth="1"/>
    <col min="13" max="13" width="13.1796875" style="22" bestFit="1" customWidth="1"/>
    <col min="14" max="14" width="1.1796875" style="22" customWidth="1"/>
    <col min="15" max="15" width="12.36328125" style="22" bestFit="1" customWidth="1"/>
    <col min="16" max="16" width="1.1796875" style="22" customWidth="1"/>
    <col min="17" max="17" width="13.36328125" style="22" bestFit="1" customWidth="1"/>
    <col min="18" max="18" width="1.1796875" style="22" customWidth="1"/>
    <col min="19" max="19" width="12.08984375" style="22" bestFit="1" customWidth="1"/>
    <col min="20" max="20" width="1.1796875" style="22" customWidth="1"/>
    <col min="21" max="21" width="11.1796875" style="22" bestFit="1" customWidth="1"/>
    <col min="22" max="22" width="1.81640625" style="22" customWidth="1"/>
    <col min="23" max="16384" width="9.1796875" style="22"/>
  </cols>
  <sheetData>
    <row r="1" spans="1:27" ht="22" customHeight="1">
      <c r="A1" s="217" t="s">
        <v>49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  <c r="O1" s="217"/>
      <c r="P1" s="217"/>
      <c r="Q1" s="217"/>
      <c r="R1" s="217"/>
      <c r="S1" s="217"/>
      <c r="T1" s="217"/>
      <c r="U1" s="217"/>
      <c r="V1" s="59"/>
      <c r="W1" s="59"/>
      <c r="X1" s="59"/>
      <c r="Y1" s="59"/>
      <c r="Z1" s="59"/>
      <c r="AA1" s="59"/>
    </row>
    <row r="2" spans="1:27" ht="22" customHeight="1">
      <c r="A2" s="217" t="s">
        <v>68</v>
      </c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  <c r="Q2" s="217"/>
      <c r="R2" s="217"/>
      <c r="S2" s="217"/>
      <c r="T2" s="217"/>
      <c r="U2" s="217"/>
      <c r="V2" s="59"/>
      <c r="W2" s="59"/>
      <c r="X2" s="59"/>
      <c r="Y2" s="59"/>
      <c r="Z2" s="59"/>
      <c r="AA2" s="59"/>
    </row>
    <row r="3" spans="1:27" ht="22" customHeight="1">
      <c r="A3" s="217" t="s">
        <v>70</v>
      </c>
      <c r="B3" s="217"/>
      <c r="C3" s="217"/>
      <c r="D3" s="217"/>
      <c r="E3" s="217"/>
      <c r="F3" s="217"/>
      <c r="G3" s="217"/>
      <c r="H3" s="217"/>
      <c r="I3" s="217"/>
      <c r="J3" s="217"/>
      <c r="K3" s="217"/>
      <c r="L3" s="217"/>
      <c r="M3" s="217"/>
      <c r="N3" s="217"/>
      <c r="O3" s="217"/>
      <c r="P3" s="217"/>
      <c r="Q3" s="217"/>
      <c r="R3" s="217"/>
      <c r="S3" s="217"/>
      <c r="T3" s="217"/>
      <c r="U3" s="217"/>
      <c r="V3" s="59"/>
      <c r="W3" s="59"/>
      <c r="X3" s="59"/>
      <c r="Y3" s="59"/>
      <c r="Z3" s="59"/>
      <c r="AA3" s="59"/>
    </row>
    <row r="4" spans="1:27" ht="22" customHeight="1">
      <c r="A4" s="217" t="s">
        <v>195</v>
      </c>
      <c r="B4" s="218"/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18"/>
      <c r="S4" s="218"/>
      <c r="T4" s="218"/>
      <c r="U4" s="218"/>
      <c r="V4" s="59"/>
      <c r="W4" s="59"/>
      <c r="X4" s="59"/>
      <c r="Y4" s="59"/>
      <c r="Z4" s="59"/>
      <c r="AA4" s="59"/>
    </row>
    <row r="5" spans="1:27" ht="22" customHeight="1">
      <c r="A5" s="219" t="s">
        <v>63</v>
      </c>
      <c r="B5" s="219"/>
      <c r="C5" s="219"/>
      <c r="D5" s="219"/>
      <c r="E5" s="219"/>
      <c r="F5" s="219"/>
      <c r="G5" s="219"/>
      <c r="H5" s="219"/>
      <c r="I5" s="219"/>
      <c r="J5" s="219"/>
      <c r="K5" s="219"/>
      <c r="L5" s="219"/>
      <c r="M5" s="219"/>
      <c r="N5" s="219"/>
      <c r="O5" s="219"/>
      <c r="P5" s="219"/>
      <c r="Q5" s="219"/>
      <c r="R5" s="219"/>
      <c r="S5" s="219"/>
      <c r="T5" s="219"/>
      <c r="U5" s="219"/>
      <c r="V5" s="59"/>
      <c r="W5" s="59"/>
      <c r="X5" s="59"/>
      <c r="Y5" s="59"/>
      <c r="Z5" s="59"/>
      <c r="AA5" s="59"/>
    </row>
    <row r="6" spans="1:27" ht="22" customHeight="1">
      <c r="A6" s="216" t="s">
        <v>80</v>
      </c>
      <c r="B6" s="216"/>
      <c r="C6" s="216"/>
      <c r="D6" s="216"/>
      <c r="E6" s="216"/>
      <c r="F6" s="216"/>
      <c r="G6" s="216"/>
      <c r="H6" s="216"/>
      <c r="I6" s="216"/>
      <c r="J6" s="216"/>
      <c r="K6" s="216"/>
      <c r="L6" s="216"/>
      <c r="M6" s="216"/>
      <c r="N6" s="216"/>
      <c r="O6" s="216"/>
      <c r="P6" s="216"/>
      <c r="Q6" s="216"/>
      <c r="R6" s="216"/>
      <c r="S6" s="216"/>
      <c r="T6" s="216"/>
      <c r="U6" s="216"/>
      <c r="V6" s="59"/>
      <c r="W6" s="59"/>
      <c r="X6" s="59"/>
      <c r="Y6" s="59"/>
      <c r="Z6" s="59"/>
      <c r="AA6" s="59"/>
    </row>
    <row r="7" spans="1:27" ht="9" customHeight="1">
      <c r="A7" s="104"/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1"/>
      <c r="V7" s="59"/>
      <c r="W7" s="59"/>
      <c r="X7" s="59"/>
      <c r="Y7" s="59"/>
      <c r="Z7" s="59"/>
      <c r="AA7" s="59"/>
    </row>
    <row r="8" spans="1:27" s="151" customFormat="1" ht="22" customHeight="1">
      <c r="A8" s="126"/>
      <c r="B8" s="169"/>
      <c r="C8" s="169"/>
      <c r="D8" s="169"/>
      <c r="E8" s="169"/>
      <c r="F8" s="169"/>
      <c r="G8" s="215" t="s">
        <v>32</v>
      </c>
      <c r="H8" s="215"/>
      <c r="I8" s="215"/>
      <c r="J8" s="171"/>
      <c r="K8" s="215" t="s">
        <v>84</v>
      </c>
      <c r="L8" s="215"/>
      <c r="M8" s="215"/>
      <c r="N8" s="215"/>
      <c r="O8" s="215"/>
      <c r="P8" s="169"/>
      <c r="Q8" s="169"/>
      <c r="R8" s="169"/>
      <c r="S8" s="169"/>
      <c r="T8" s="169"/>
      <c r="U8" s="169"/>
      <c r="V8" s="152"/>
      <c r="W8" s="152"/>
      <c r="X8" s="150"/>
      <c r="Y8" s="150"/>
      <c r="Z8" s="150"/>
      <c r="AA8" s="150"/>
    </row>
    <row r="9" spans="1:27" s="151" customFormat="1" ht="22" customHeight="1">
      <c r="A9" s="126"/>
      <c r="B9" s="169"/>
      <c r="C9" s="169"/>
      <c r="D9" s="169"/>
      <c r="E9" s="169"/>
      <c r="F9" s="169"/>
      <c r="G9" s="129"/>
      <c r="H9" s="129"/>
      <c r="I9" s="129"/>
      <c r="J9" s="171"/>
      <c r="K9" s="172" t="s">
        <v>27</v>
      </c>
      <c r="L9" s="172"/>
      <c r="M9" s="172" t="s">
        <v>159</v>
      </c>
      <c r="N9" s="172"/>
      <c r="O9" s="173"/>
      <c r="P9" s="174"/>
      <c r="Q9" s="175" t="s">
        <v>133</v>
      </c>
      <c r="R9" s="174"/>
      <c r="S9" s="172"/>
      <c r="T9" s="172"/>
      <c r="U9" s="174"/>
      <c r="V9" s="152"/>
      <c r="W9" s="152"/>
      <c r="X9" s="150"/>
      <c r="Y9" s="150"/>
      <c r="Z9" s="150"/>
      <c r="AA9" s="150"/>
    </row>
    <row r="10" spans="1:27" s="151" customFormat="1" ht="22" customHeight="1">
      <c r="A10" s="126"/>
      <c r="B10" s="169"/>
      <c r="C10" s="169"/>
      <c r="D10" s="169"/>
      <c r="E10" s="169"/>
      <c r="F10" s="169"/>
      <c r="G10" s="129"/>
      <c r="H10" s="129"/>
      <c r="I10" s="129"/>
      <c r="J10" s="171"/>
      <c r="K10" s="172" t="s">
        <v>28</v>
      </c>
      <c r="L10" s="172"/>
      <c r="M10" s="172" t="s">
        <v>29</v>
      </c>
      <c r="N10" s="172"/>
      <c r="O10" s="173" t="s">
        <v>30</v>
      </c>
      <c r="P10" s="176"/>
      <c r="Q10" s="177" t="s">
        <v>134</v>
      </c>
      <c r="R10" s="176"/>
      <c r="S10" s="172"/>
      <c r="T10" s="172"/>
      <c r="U10" s="172"/>
      <c r="V10" s="152"/>
      <c r="W10" s="152"/>
      <c r="X10" s="150"/>
      <c r="Y10" s="150"/>
      <c r="Z10" s="150"/>
      <c r="AA10" s="150"/>
    </row>
    <row r="11" spans="1:27" s="151" customFormat="1" ht="22" customHeight="1">
      <c r="A11" s="126"/>
      <c r="B11" s="169"/>
      <c r="C11" s="169" t="s">
        <v>31</v>
      </c>
      <c r="D11" s="169"/>
      <c r="E11" s="169"/>
      <c r="F11" s="169"/>
      <c r="G11" s="128"/>
      <c r="H11" s="128"/>
      <c r="I11" s="128"/>
      <c r="J11" s="129"/>
      <c r="K11" s="178" t="s">
        <v>33</v>
      </c>
      <c r="L11" s="175"/>
      <c r="M11" s="175" t="s">
        <v>34</v>
      </c>
      <c r="N11" s="175"/>
      <c r="O11" s="173" t="s">
        <v>35</v>
      </c>
      <c r="P11" s="172"/>
      <c r="Q11" s="173" t="s">
        <v>135</v>
      </c>
      <c r="R11" s="172"/>
      <c r="S11" s="172"/>
      <c r="T11" s="172"/>
      <c r="U11" s="175" t="s">
        <v>36</v>
      </c>
      <c r="V11" s="152"/>
      <c r="W11" s="152"/>
      <c r="X11" s="150"/>
      <c r="Y11" s="150"/>
      <c r="Z11" s="150"/>
      <c r="AA11" s="150"/>
    </row>
    <row r="12" spans="1:27" s="151" customFormat="1" ht="22" customHeight="1">
      <c r="A12" s="126"/>
      <c r="B12" s="169"/>
      <c r="C12" s="129" t="s">
        <v>130</v>
      </c>
      <c r="D12" s="169"/>
      <c r="E12" s="129"/>
      <c r="F12" s="169"/>
      <c r="G12" s="129" t="s">
        <v>77</v>
      </c>
      <c r="H12" s="129"/>
      <c r="I12" s="129"/>
      <c r="J12" s="129"/>
      <c r="K12" s="172" t="s">
        <v>38</v>
      </c>
      <c r="L12" s="172"/>
      <c r="M12" s="172" t="s">
        <v>39</v>
      </c>
      <c r="N12" s="172"/>
      <c r="O12" s="179" t="s">
        <v>86</v>
      </c>
      <c r="P12" s="175"/>
      <c r="Q12" s="173" t="s">
        <v>136</v>
      </c>
      <c r="R12" s="175"/>
      <c r="S12" s="175" t="s">
        <v>95</v>
      </c>
      <c r="T12" s="175"/>
      <c r="U12" s="175" t="s">
        <v>86</v>
      </c>
      <c r="V12" s="152"/>
      <c r="W12" s="152"/>
      <c r="X12" s="150"/>
      <c r="Y12" s="150"/>
      <c r="Z12" s="150"/>
      <c r="AA12" s="150"/>
    </row>
    <row r="13" spans="1:27" s="151" customFormat="1" ht="22" customHeight="1">
      <c r="A13" s="126"/>
      <c r="B13" s="129"/>
      <c r="C13" s="170" t="s">
        <v>40</v>
      </c>
      <c r="D13" s="129"/>
      <c r="E13" s="170" t="s">
        <v>11</v>
      </c>
      <c r="F13" s="129"/>
      <c r="G13" s="170" t="s">
        <v>79</v>
      </c>
      <c r="H13" s="129"/>
      <c r="I13" s="170" t="s">
        <v>37</v>
      </c>
      <c r="J13" s="129"/>
      <c r="K13" s="180" t="s">
        <v>41</v>
      </c>
      <c r="L13" s="172"/>
      <c r="M13" s="180" t="s">
        <v>42</v>
      </c>
      <c r="N13" s="172"/>
      <c r="O13" s="180" t="s">
        <v>43</v>
      </c>
      <c r="P13" s="172"/>
      <c r="Q13" s="178" t="s">
        <v>102</v>
      </c>
      <c r="R13" s="172"/>
      <c r="S13" s="180" t="s">
        <v>96</v>
      </c>
      <c r="T13" s="172"/>
      <c r="U13" s="180" t="s">
        <v>43</v>
      </c>
      <c r="V13" s="152"/>
      <c r="W13" s="152"/>
      <c r="X13" s="150"/>
      <c r="Y13" s="150"/>
      <c r="Z13" s="150"/>
      <c r="AA13" s="150"/>
    </row>
    <row r="14" spans="1:27" s="151" customFormat="1" ht="14" customHeight="1">
      <c r="A14" s="126"/>
      <c r="B14" s="129"/>
      <c r="C14" s="129"/>
      <c r="D14" s="129"/>
      <c r="E14" s="129"/>
      <c r="F14" s="129"/>
      <c r="G14" s="129"/>
      <c r="H14" s="129"/>
      <c r="I14" s="129"/>
      <c r="J14" s="129"/>
      <c r="K14" s="172"/>
      <c r="L14" s="172"/>
      <c r="M14" s="172"/>
      <c r="N14" s="172"/>
      <c r="O14" s="172"/>
      <c r="P14" s="172"/>
      <c r="Q14" s="179"/>
      <c r="R14" s="172"/>
      <c r="S14" s="172"/>
      <c r="T14" s="172"/>
      <c r="U14" s="172"/>
      <c r="V14" s="152"/>
      <c r="W14" s="152"/>
      <c r="X14" s="150"/>
      <c r="Y14" s="150"/>
      <c r="Z14" s="150"/>
      <c r="AA14" s="150"/>
    </row>
    <row r="15" spans="1:27" s="151" customFormat="1" ht="22" customHeight="1">
      <c r="A15" s="138" t="s">
        <v>121</v>
      </c>
      <c r="B15" s="139"/>
      <c r="C15" s="139">
        <v>300000</v>
      </c>
      <c r="D15" s="139"/>
      <c r="E15" s="139">
        <v>317618</v>
      </c>
      <c r="F15" s="139"/>
      <c r="G15" s="139">
        <v>30000</v>
      </c>
      <c r="H15" s="139"/>
      <c r="I15" s="139">
        <v>340000</v>
      </c>
      <c r="J15" s="139"/>
      <c r="K15" s="139">
        <v>57169</v>
      </c>
      <c r="L15" s="139"/>
      <c r="M15" s="139">
        <v>-97837</v>
      </c>
      <c r="N15" s="139"/>
      <c r="O15" s="139">
        <v>-40668</v>
      </c>
      <c r="P15" s="139"/>
      <c r="Q15" s="139">
        <v>946950</v>
      </c>
      <c r="R15" s="139"/>
      <c r="S15" s="139">
        <v>235522</v>
      </c>
      <c r="T15" s="139"/>
      <c r="U15" s="139">
        <f>SUM(Q15:S15)</f>
        <v>1182472</v>
      </c>
      <c r="V15" s="153"/>
      <c r="W15" s="153"/>
    </row>
    <row r="16" spans="1:27" s="151" customFormat="1" ht="22" customHeight="1">
      <c r="A16" s="141" t="s">
        <v>203</v>
      </c>
      <c r="B16" s="139"/>
      <c r="C16" s="201"/>
      <c r="D16" s="139"/>
      <c r="E16" s="139"/>
      <c r="F16" s="139"/>
      <c r="G16" s="139"/>
      <c r="H16" s="139"/>
      <c r="I16" s="139"/>
      <c r="J16" s="139"/>
      <c r="K16" s="139"/>
      <c r="L16" s="139"/>
      <c r="M16" s="139"/>
      <c r="N16" s="139"/>
      <c r="O16" s="139"/>
      <c r="P16" s="139"/>
      <c r="Q16" s="139"/>
      <c r="R16" s="139"/>
      <c r="S16" s="139"/>
      <c r="T16" s="139"/>
      <c r="U16" s="139"/>
      <c r="V16" s="153"/>
      <c r="W16" s="153"/>
    </row>
    <row r="17" spans="1:23" s="151" customFormat="1" ht="22" customHeight="1">
      <c r="A17" s="200" t="s">
        <v>204</v>
      </c>
      <c r="B17" s="139"/>
      <c r="C17" s="201">
        <v>0</v>
      </c>
      <c r="D17" s="139"/>
      <c r="E17" s="182">
        <v>0</v>
      </c>
      <c r="F17" s="139"/>
      <c r="G17" s="182">
        <v>0</v>
      </c>
      <c r="H17" s="139"/>
      <c r="I17" s="182">
        <v>0</v>
      </c>
      <c r="J17" s="139"/>
      <c r="K17" s="182">
        <v>0</v>
      </c>
      <c r="L17" s="139"/>
      <c r="M17" s="182">
        <v>0</v>
      </c>
      <c r="N17" s="139"/>
      <c r="O17" s="182">
        <v>0</v>
      </c>
      <c r="P17" s="139"/>
      <c r="Q17" s="182">
        <v>0</v>
      </c>
      <c r="R17" s="139"/>
      <c r="S17" s="139">
        <v>-10249</v>
      </c>
      <c r="T17" s="139"/>
      <c r="U17" s="139">
        <f>SUM(Q17:S17)</f>
        <v>-10249</v>
      </c>
      <c r="V17" s="153"/>
      <c r="W17" s="153"/>
    </row>
    <row r="18" spans="1:23" s="151" customFormat="1" ht="22" customHeight="1">
      <c r="A18" s="141" t="s">
        <v>108</v>
      </c>
      <c r="B18" s="139"/>
      <c r="C18" s="201">
        <v>0</v>
      </c>
      <c r="D18" s="139"/>
      <c r="E18" s="182">
        <v>0</v>
      </c>
      <c r="F18" s="139"/>
      <c r="G18" s="182">
        <v>0</v>
      </c>
      <c r="H18" s="139"/>
      <c r="I18" s="145">
        <v>-10715</v>
      </c>
      <c r="J18" s="139"/>
      <c r="K18" s="181">
        <v>0</v>
      </c>
      <c r="L18" s="139"/>
      <c r="M18" s="181">
        <v>0</v>
      </c>
      <c r="N18" s="139"/>
      <c r="O18" s="181">
        <v>0</v>
      </c>
      <c r="P18" s="139"/>
      <c r="Q18" s="139">
        <f t="shared" ref="Q18" si="0">C18+E18+G18+I18+O18</f>
        <v>-10715</v>
      </c>
      <c r="R18" s="139"/>
      <c r="S18" s="139">
        <v>7974</v>
      </c>
      <c r="T18" s="139"/>
      <c r="U18" s="139">
        <f>SUM(Q18:S18)</f>
        <v>-2741</v>
      </c>
      <c r="V18" s="153"/>
      <c r="W18" s="153"/>
    </row>
    <row r="19" spans="1:23" s="151" customFormat="1" ht="22" customHeight="1" thickBot="1">
      <c r="A19" s="146" t="s">
        <v>201</v>
      </c>
      <c r="B19" s="139"/>
      <c r="C19" s="147">
        <f>SUM(C15:C18)</f>
        <v>300000</v>
      </c>
      <c r="D19" s="139"/>
      <c r="E19" s="147">
        <f>SUM(E15:E18)</f>
        <v>317618</v>
      </c>
      <c r="F19" s="139"/>
      <c r="G19" s="147">
        <f>SUM(G15:G18)</f>
        <v>30000</v>
      </c>
      <c r="H19" s="139"/>
      <c r="I19" s="147">
        <f>SUM(I15:I18)</f>
        <v>329285</v>
      </c>
      <c r="J19" s="139"/>
      <c r="K19" s="147">
        <f>SUM(K15:K18)</f>
        <v>57169</v>
      </c>
      <c r="L19" s="139"/>
      <c r="M19" s="147">
        <f>SUM(M15:M18)</f>
        <v>-97837</v>
      </c>
      <c r="N19" s="139"/>
      <c r="O19" s="147">
        <f>SUM(O15:O18)</f>
        <v>-40668</v>
      </c>
      <c r="P19" s="139"/>
      <c r="Q19" s="147">
        <f>SUM(Q15:Q18)</f>
        <v>936235</v>
      </c>
      <c r="R19" s="139"/>
      <c r="S19" s="147">
        <f>SUM(S15:S18)</f>
        <v>233247</v>
      </c>
      <c r="T19" s="139"/>
      <c r="U19" s="147">
        <f>SUM(U15:U18)</f>
        <v>1169482</v>
      </c>
      <c r="V19" s="153"/>
      <c r="W19" s="153"/>
    </row>
    <row r="20" spans="1:23" s="151" customFormat="1" ht="15.65" customHeight="1" thickTop="1">
      <c r="A20" s="149"/>
      <c r="B20" s="139"/>
      <c r="C20" s="145"/>
      <c r="D20" s="139"/>
      <c r="E20" s="145"/>
      <c r="F20" s="145"/>
      <c r="G20" s="145"/>
      <c r="H20" s="139"/>
      <c r="I20" s="145"/>
      <c r="J20" s="139"/>
      <c r="K20" s="145"/>
      <c r="L20" s="139"/>
      <c r="M20" s="145"/>
      <c r="N20" s="139"/>
      <c r="O20" s="145"/>
      <c r="P20" s="139"/>
      <c r="Q20" s="145"/>
      <c r="R20" s="145"/>
      <c r="S20" s="145"/>
      <c r="T20" s="139"/>
      <c r="U20" s="145"/>
      <c r="V20" s="153"/>
      <c r="W20" s="153"/>
    </row>
    <row r="21" spans="1:23" s="151" customFormat="1" ht="22" customHeight="1">
      <c r="A21" s="138" t="s">
        <v>166</v>
      </c>
      <c r="B21" s="139"/>
      <c r="C21" s="139">
        <v>300000</v>
      </c>
      <c r="D21" s="139"/>
      <c r="E21" s="139">
        <v>317618</v>
      </c>
      <c r="F21" s="139"/>
      <c r="G21" s="139">
        <v>30000</v>
      </c>
      <c r="H21" s="139"/>
      <c r="I21" s="139">
        <v>227793</v>
      </c>
      <c r="J21" s="139"/>
      <c r="K21" s="139">
        <v>57169</v>
      </c>
      <c r="L21" s="139"/>
      <c r="M21" s="139">
        <v>-97837</v>
      </c>
      <c r="N21" s="139"/>
      <c r="O21" s="139">
        <f>K21+M21</f>
        <v>-40668</v>
      </c>
      <c r="P21" s="139"/>
      <c r="Q21" s="139">
        <f>SUM(C21:I21)+O21</f>
        <v>834743</v>
      </c>
      <c r="R21" s="139"/>
      <c r="S21" s="139">
        <v>188366</v>
      </c>
      <c r="T21" s="139"/>
      <c r="U21" s="139">
        <f>SUM(Q21:S21)</f>
        <v>1023109</v>
      </c>
      <c r="V21" s="153"/>
      <c r="W21" s="153"/>
    </row>
    <row r="22" spans="1:23" s="151" customFormat="1" ht="22" customHeight="1">
      <c r="A22" s="141" t="s">
        <v>203</v>
      </c>
      <c r="B22" s="139"/>
      <c r="C22" s="139"/>
      <c r="D22" s="139"/>
      <c r="E22" s="139"/>
      <c r="F22" s="139"/>
      <c r="G22" s="139"/>
      <c r="H22" s="139"/>
      <c r="I22" s="139"/>
      <c r="J22" s="139"/>
      <c r="K22" s="139"/>
      <c r="L22" s="139"/>
      <c r="M22" s="139"/>
      <c r="N22" s="139"/>
      <c r="O22" s="139"/>
      <c r="P22" s="139"/>
      <c r="Q22" s="139"/>
      <c r="R22" s="139"/>
      <c r="S22" s="139"/>
      <c r="T22" s="139"/>
      <c r="U22" s="139"/>
      <c r="V22" s="153"/>
      <c r="W22" s="153"/>
    </row>
    <row r="23" spans="1:23" s="151" customFormat="1" ht="22" customHeight="1">
      <c r="A23" s="200" t="s">
        <v>204</v>
      </c>
      <c r="B23" s="139"/>
      <c r="C23" s="201">
        <v>0</v>
      </c>
      <c r="D23" s="201"/>
      <c r="E23" s="181">
        <v>0</v>
      </c>
      <c r="F23" s="201"/>
      <c r="G23" s="182">
        <v>0</v>
      </c>
      <c r="H23" s="139"/>
      <c r="I23" s="182">
        <v>0</v>
      </c>
      <c r="J23" s="139"/>
      <c r="K23" s="182">
        <v>0</v>
      </c>
      <c r="L23" s="139"/>
      <c r="M23" s="182">
        <v>0</v>
      </c>
      <c r="N23" s="139"/>
      <c r="O23" s="182">
        <v>0</v>
      </c>
      <c r="P23" s="139"/>
      <c r="Q23" s="182">
        <v>0</v>
      </c>
      <c r="R23" s="139"/>
      <c r="S23" s="139">
        <v>-18301</v>
      </c>
      <c r="T23" s="139"/>
      <c r="U23" s="139">
        <f>SUM(Q23:S23)</f>
        <v>-18301</v>
      </c>
      <c r="V23" s="153"/>
      <c r="W23" s="153"/>
    </row>
    <row r="24" spans="1:23" s="151" customFormat="1" ht="22" customHeight="1">
      <c r="A24" s="141" t="s">
        <v>190</v>
      </c>
      <c r="B24" s="139"/>
      <c r="C24" s="201">
        <v>0</v>
      </c>
      <c r="D24" s="139"/>
      <c r="E24" s="182">
        <v>0</v>
      </c>
      <c r="F24" s="139"/>
      <c r="G24" s="182">
        <v>0</v>
      </c>
      <c r="H24" s="139"/>
      <c r="I24" s="145">
        <v>7109</v>
      </c>
      <c r="J24" s="139"/>
      <c r="K24" s="181">
        <v>0</v>
      </c>
      <c r="L24" s="139"/>
      <c r="M24" s="181">
        <v>0</v>
      </c>
      <c r="N24" s="139"/>
      <c r="O24" s="181">
        <v>0</v>
      </c>
      <c r="P24" s="139"/>
      <c r="Q24" s="139">
        <f>'PL6'!C55</f>
        <v>7109</v>
      </c>
      <c r="R24" s="139"/>
      <c r="S24" s="139">
        <f>'PL6'!C56</f>
        <v>10175</v>
      </c>
      <c r="T24" s="139"/>
      <c r="U24" s="139">
        <f>SUM(Q24:S24)</f>
        <v>17284</v>
      </c>
      <c r="V24" s="153"/>
      <c r="W24" s="153"/>
    </row>
    <row r="25" spans="1:23" s="151" customFormat="1" ht="22" customHeight="1" thickBot="1">
      <c r="A25" s="146" t="s">
        <v>202</v>
      </c>
      <c r="B25" s="139"/>
      <c r="C25" s="147">
        <f>SUM(C21:C24)</f>
        <v>300000</v>
      </c>
      <c r="D25" s="139"/>
      <c r="E25" s="147">
        <f>SUM(E21:E24)</f>
        <v>317618</v>
      </c>
      <c r="F25" s="139"/>
      <c r="G25" s="147">
        <f>SUM(G21:G24)</f>
        <v>30000</v>
      </c>
      <c r="H25" s="139"/>
      <c r="I25" s="147">
        <f>SUM(I21:I24)</f>
        <v>234902</v>
      </c>
      <c r="J25" s="139"/>
      <c r="K25" s="147">
        <f>SUM(K21:K24)</f>
        <v>57169</v>
      </c>
      <c r="L25" s="139"/>
      <c r="M25" s="147">
        <f>SUM(M21:M24)</f>
        <v>-97837</v>
      </c>
      <c r="N25" s="139"/>
      <c r="O25" s="147">
        <f>SUM(O21:O24)</f>
        <v>-40668</v>
      </c>
      <c r="P25" s="139"/>
      <c r="Q25" s="147">
        <f>SUM(Q21:Q24)</f>
        <v>841852</v>
      </c>
      <c r="R25" s="139"/>
      <c r="S25" s="147">
        <f>SUM(S21:S24)</f>
        <v>180240</v>
      </c>
      <c r="T25" s="139"/>
      <c r="U25" s="147">
        <f>SUM(U21:U24)</f>
        <v>1022092</v>
      </c>
      <c r="V25" s="153"/>
      <c r="W25" s="153"/>
    </row>
    <row r="26" spans="1:23" s="128" customFormat="1" ht="22" customHeight="1" thickTop="1">
      <c r="A26" s="149"/>
      <c r="B26" s="139"/>
      <c r="C26" s="145"/>
      <c r="D26" s="139"/>
      <c r="E26" s="145"/>
      <c r="F26" s="145"/>
      <c r="G26" s="145"/>
      <c r="H26" s="139"/>
      <c r="I26" s="145"/>
      <c r="J26" s="139"/>
      <c r="K26" s="145"/>
      <c r="L26" s="139"/>
      <c r="M26" s="145"/>
      <c r="N26" s="139"/>
      <c r="O26" s="145"/>
      <c r="P26" s="139"/>
      <c r="Q26" s="145"/>
      <c r="R26" s="145"/>
      <c r="S26" s="145"/>
      <c r="T26" s="139"/>
      <c r="U26" s="145"/>
    </row>
    <row r="27" spans="1:23" ht="22" customHeight="1">
      <c r="B27" s="24"/>
      <c r="C27" s="25"/>
      <c r="D27" s="24"/>
      <c r="E27" s="25"/>
      <c r="F27" s="25"/>
      <c r="G27" s="25"/>
      <c r="H27" s="24"/>
      <c r="I27" s="25"/>
      <c r="J27" s="24"/>
      <c r="K27" s="25"/>
      <c r="L27" s="24"/>
      <c r="M27" s="25"/>
      <c r="N27" s="24"/>
      <c r="O27" s="25"/>
      <c r="P27" s="24"/>
      <c r="Q27" s="25"/>
      <c r="R27" s="25"/>
      <c r="S27" s="25"/>
      <c r="T27" s="24"/>
      <c r="U27" s="25"/>
    </row>
    <row r="28" spans="1:23" ht="22" customHeight="1">
      <c r="A28" s="26" t="s">
        <v>60</v>
      </c>
      <c r="G28" s="27"/>
    </row>
  </sheetData>
  <mergeCells count="8">
    <mergeCell ref="G8:I8"/>
    <mergeCell ref="K8:O8"/>
    <mergeCell ref="A6:U6"/>
    <mergeCell ref="A1:U1"/>
    <mergeCell ref="A2:U2"/>
    <mergeCell ref="A3:U3"/>
    <mergeCell ref="A4:U4"/>
    <mergeCell ref="A5:U5"/>
  </mergeCells>
  <printOptions horizontalCentered="1"/>
  <pageMargins left="0.3" right="0.2" top="1" bottom="0.5" header="0.6" footer="0.3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>
    <tabColor rgb="FF00B050"/>
  </sheetPr>
  <dimension ref="A1:P26"/>
  <sheetViews>
    <sheetView topLeftCell="A12" zoomScale="80" zoomScaleNormal="80" zoomScaleSheetLayoutView="75" workbookViewId="0">
      <selection activeCell="F21" sqref="F21"/>
    </sheetView>
  </sheetViews>
  <sheetFormatPr defaultColWidth="9.1796875" defaultRowHeight="22" customHeight="1"/>
  <cols>
    <col min="1" max="1" width="39" style="22" customWidth="1"/>
    <col min="2" max="2" width="5.453125" style="22" bestFit="1" customWidth="1"/>
    <col min="3" max="3" width="1.81640625" style="22" customWidth="1"/>
    <col min="4" max="4" width="12.81640625" style="22" customWidth="1"/>
    <col min="5" max="5" width="1.81640625" style="22" customWidth="1"/>
    <col min="6" max="6" width="12.81640625" style="22" customWidth="1"/>
    <col min="7" max="7" width="1.81640625" style="22" customWidth="1"/>
    <col min="8" max="8" width="12.81640625" style="22" customWidth="1"/>
    <col min="9" max="9" width="1.81640625" style="22" customWidth="1"/>
    <col min="10" max="10" width="12.81640625" style="22" customWidth="1"/>
    <col min="11" max="11" width="1.81640625" style="22" customWidth="1"/>
    <col min="12" max="12" width="18.1796875" style="22" bestFit="1" customWidth="1"/>
    <col min="13" max="13" width="1.81640625" style="22" customWidth="1"/>
    <col min="14" max="14" width="12.81640625" style="22" customWidth="1"/>
    <col min="15" max="15" width="1.81640625" style="22" customWidth="1"/>
    <col min="16" max="16" width="12.81640625" style="22" customWidth="1"/>
    <col min="17" max="17" width="0.81640625" style="22" customWidth="1"/>
    <col min="18" max="16384" width="9.1796875" style="22"/>
  </cols>
  <sheetData>
    <row r="1" spans="1:16" ht="22" customHeight="1">
      <c r="A1" s="217" t="s">
        <v>49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  <c r="O1" s="217"/>
      <c r="P1" s="217"/>
    </row>
    <row r="2" spans="1:16" ht="22" customHeight="1">
      <c r="A2" s="217" t="s">
        <v>69</v>
      </c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</row>
    <row r="3" spans="1:16" ht="22" customHeight="1">
      <c r="A3" s="217" t="s">
        <v>71</v>
      </c>
      <c r="B3" s="217"/>
      <c r="C3" s="217"/>
      <c r="D3" s="217"/>
      <c r="E3" s="217"/>
      <c r="F3" s="217"/>
      <c r="G3" s="217"/>
      <c r="H3" s="217"/>
      <c r="I3" s="217"/>
      <c r="J3" s="217"/>
      <c r="K3" s="217"/>
      <c r="L3" s="217"/>
      <c r="M3" s="217"/>
      <c r="N3" s="217"/>
      <c r="O3" s="217"/>
      <c r="P3" s="217"/>
    </row>
    <row r="4" spans="1:16" ht="22" customHeight="1">
      <c r="A4" s="217" t="s">
        <v>195</v>
      </c>
      <c r="B4" s="217"/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7"/>
    </row>
    <row r="5" spans="1:16" ht="22" customHeight="1">
      <c r="A5" s="217" t="s">
        <v>63</v>
      </c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217"/>
      <c r="N5" s="217"/>
      <c r="O5" s="217"/>
      <c r="P5" s="217"/>
    </row>
    <row r="6" spans="1:16" ht="22" customHeight="1">
      <c r="A6" s="216" t="s">
        <v>80</v>
      </c>
      <c r="B6" s="216"/>
      <c r="C6" s="216"/>
      <c r="D6" s="216"/>
      <c r="E6" s="216"/>
      <c r="F6" s="216"/>
      <c r="G6" s="216"/>
      <c r="H6" s="216"/>
      <c r="I6" s="216"/>
      <c r="J6" s="216"/>
      <c r="K6" s="216"/>
      <c r="L6" s="216"/>
      <c r="M6" s="216"/>
      <c r="N6" s="216"/>
      <c r="O6" s="216"/>
      <c r="P6" s="216"/>
    </row>
    <row r="7" spans="1:16" ht="9" customHeight="1">
      <c r="A7" s="20"/>
      <c r="B7" s="20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1"/>
    </row>
    <row r="8" spans="1:16" s="128" customFormat="1" ht="22" customHeight="1">
      <c r="A8" s="126"/>
      <c r="B8" s="126"/>
      <c r="C8" s="125"/>
      <c r="D8" s="125"/>
      <c r="E8" s="125"/>
      <c r="F8" s="125"/>
      <c r="G8" s="125"/>
      <c r="H8" s="215" t="s">
        <v>32</v>
      </c>
      <c r="I8" s="215"/>
      <c r="J8" s="215"/>
      <c r="K8" s="127"/>
      <c r="L8" s="215" t="s">
        <v>84</v>
      </c>
      <c r="M8" s="215"/>
      <c r="N8" s="215"/>
      <c r="O8" s="125"/>
      <c r="P8" s="125"/>
    </row>
    <row r="9" spans="1:16" s="128" customFormat="1" ht="22" customHeight="1">
      <c r="A9" s="126"/>
      <c r="B9" s="126"/>
      <c r="C9" s="125"/>
      <c r="D9" s="125"/>
      <c r="E9" s="125"/>
      <c r="F9" s="125"/>
      <c r="G9" s="125"/>
      <c r="H9" s="129"/>
      <c r="I9" s="129"/>
      <c r="J9" s="129"/>
      <c r="K9" s="127"/>
      <c r="L9" s="127" t="s">
        <v>44</v>
      </c>
      <c r="M9" s="129"/>
      <c r="N9" s="129" t="s">
        <v>30</v>
      </c>
      <c r="O9" s="125"/>
      <c r="P9" s="130"/>
    </row>
    <row r="10" spans="1:16" s="128" customFormat="1" ht="22" customHeight="1">
      <c r="A10" s="126"/>
      <c r="B10" s="126"/>
      <c r="C10" s="125"/>
      <c r="D10" s="125" t="s">
        <v>31</v>
      </c>
      <c r="E10" s="125"/>
      <c r="F10" s="125"/>
      <c r="G10" s="125"/>
      <c r="K10" s="129"/>
      <c r="L10" s="131" t="s">
        <v>45</v>
      </c>
      <c r="M10" s="132"/>
      <c r="N10" s="132" t="s">
        <v>35</v>
      </c>
      <c r="O10" s="125"/>
      <c r="P10" s="125" t="s">
        <v>36</v>
      </c>
    </row>
    <row r="11" spans="1:16" s="128" customFormat="1" ht="22" customHeight="1">
      <c r="A11" s="126"/>
      <c r="B11" s="126"/>
      <c r="C11" s="125"/>
      <c r="D11" s="129" t="s">
        <v>130</v>
      </c>
      <c r="E11" s="125"/>
      <c r="F11" s="129"/>
      <c r="G11" s="129"/>
      <c r="H11" s="129" t="s">
        <v>77</v>
      </c>
      <c r="I11" s="129"/>
      <c r="J11" s="129"/>
      <c r="K11" s="129"/>
      <c r="L11" s="132" t="s">
        <v>46</v>
      </c>
      <c r="M11" s="132"/>
      <c r="N11" s="132" t="s">
        <v>86</v>
      </c>
      <c r="O11" s="125"/>
      <c r="P11" s="125" t="s">
        <v>86</v>
      </c>
    </row>
    <row r="12" spans="1:16" s="128" customFormat="1" ht="22" customHeight="1">
      <c r="A12" s="126"/>
      <c r="B12" s="125"/>
      <c r="C12" s="129"/>
      <c r="D12" s="133" t="s">
        <v>40</v>
      </c>
      <c r="E12" s="129"/>
      <c r="F12" s="133" t="s">
        <v>11</v>
      </c>
      <c r="G12" s="129"/>
      <c r="H12" s="133" t="s">
        <v>79</v>
      </c>
      <c r="I12" s="129"/>
      <c r="J12" s="133" t="s">
        <v>37</v>
      </c>
      <c r="K12" s="129"/>
      <c r="L12" s="134" t="s">
        <v>41</v>
      </c>
      <c r="M12" s="135"/>
      <c r="N12" s="134" t="s">
        <v>43</v>
      </c>
      <c r="O12" s="129"/>
      <c r="P12" s="133" t="s">
        <v>43</v>
      </c>
    </row>
    <row r="13" spans="1:16" s="128" customFormat="1" ht="22" customHeight="1">
      <c r="A13" s="126"/>
      <c r="B13" s="126"/>
      <c r="C13" s="136"/>
      <c r="D13" s="136"/>
      <c r="E13" s="136"/>
      <c r="F13" s="136"/>
      <c r="G13" s="136"/>
      <c r="H13" s="136"/>
      <c r="I13" s="136"/>
      <c r="J13" s="136"/>
      <c r="K13" s="136"/>
      <c r="L13" s="137"/>
      <c r="M13" s="137"/>
      <c r="N13" s="137"/>
      <c r="O13" s="136"/>
      <c r="P13" s="136"/>
    </row>
    <row r="14" spans="1:16" s="128" customFormat="1" ht="22" customHeight="1">
      <c r="A14" s="138" t="s">
        <v>121</v>
      </c>
      <c r="B14" s="138"/>
      <c r="C14" s="139"/>
      <c r="D14" s="139">
        <v>300000</v>
      </c>
      <c r="E14" s="139"/>
      <c r="F14" s="139">
        <v>317618</v>
      </c>
      <c r="G14" s="139"/>
      <c r="H14" s="139">
        <v>30000</v>
      </c>
      <c r="I14" s="139"/>
      <c r="J14" s="139">
        <v>71908</v>
      </c>
      <c r="K14" s="139"/>
      <c r="L14" s="139">
        <v>57169</v>
      </c>
      <c r="M14" s="139"/>
      <c r="N14" s="139">
        <v>57169</v>
      </c>
      <c r="O14" s="139"/>
      <c r="P14" s="140">
        <f t="shared" ref="P14" si="0">SUM(D14:J14,N14)</f>
        <v>776695</v>
      </c>
    </row>
    <row r="15" spans="1:16" s="128" customFormat="1" ht="22" customHeight="1">
      <c r="A15" s="141" t="s">
        <v>186</v>
      </c>
      <c r="B15" s="141"/>
      <c r="C15" s="139"/>
      <c r="D15" s="142">
        <v>0</v>
      </c>
      <c r="E15" s="139"/>
      <c r="F15" s="142">
        <v>0</v>
      </c>
      <c r="G15" s="139"/>
      <c r="H15" s="142">
        <v>0</v>
      </c>
      <c r="I15" s="139"/>
      <c r="J15" s="145">
        <v>-4370</v>
      </c>
      <c r="K15" s="139"/>
      <c r="L15" s="143">
        <v>0</v>
      </c>
      <c r="M15" s="139"/>
      <c r="N15" s="144">
        <f>SUM(L15:M15)</f>
        <v>0</v>
      </c>
      <c r="O15" s="139"/>
      <c r="P15" s="140">
        <f t="shared" ref="P15" si="1">SUM(D15:J15,N15)</f>
        <v>-4370</v>
      </c>
    </row>
    <row r="16" spans="1:16" s="128" customFormat="1" ht="22" customHeight="1" thickBot="1">
      <c r="A16" s="146" t="s">
        <v>201</v>
      </c>
      <c r="B16" s="146"/>
      <c r="C16" s="139"/>
      <c r="D16" s="147">
        <f>SUM(D14:D15)</f>
        <v>300000</v>
      </c>
      <c r="E16" s="139"/>
      <c r="F16" s="147">
        <f>SUM(F14:F15)</f>
        <v>317618</v>
      </c>
      <c r="G16" s="139"/>
      <c r="H16" s="147">
        <f>SUM(H14:H15)</f>
        <v>30000</v>
      </c>
      <c r="I16" s="139"/>
      <c r="J16" s="147">
        <f>SUM(J14:J15)</f>
        <v>67538</v>
      </c>
      <c r="K16" s="139"/>
      <c r="L16" s="147">
        <f>SUM(L14:L15)</f>
        <v>57169</v>
      </c>
      <c r="M16" s="139"/>
      <c r="N16" s="147">
        <f>SUM(N14:N15)</f>
        <v>57169</v>
      </c>
      <c r="O16" s="139"/>
      <c r="P16" s="147">
        <f>SUM(P14:P15)</f>
        <v>772325</v>
      </c>
    </row>
    <row r="17" spans="1:16" s="128" customFormat="1" ht="22" customHeight="1" thickTop="1">
      <c r="A17" s="148"/>
      <c r="B17" s="148"/>
      <c r="C17" s="139"/>
      <c r="D17" s="145"/>
      <c r="E17" s="139"/>
      <c r="F17" s="145"/>
      <c r="G17" s="139"/>
      <c r="H17" s="145"/>
      <c r="I17" s="145"/>
      <c r="J17" s="145"/>
      <c r="K17" s="145"/>
      <c r="L17" s="145"/>
      <c r="M17" s="139"/>
      <c r="N17" s="145"/>
      <c r="O17" s="139"/>
      <c r="P17" s="145"/>
    </row>
    <row r="18" spans="1:16" s="128" customFormat="1" ht="22" customHeight="1">
      <c r="A18" s="138" t="s">
        <v>166</v>
      </c>
      <c r="B18" s="138"/>
      <c r="C18" s="139"/>
      <c r="D18" s="139">
        <v>300000</v>
      </c>
      <c r="E18" s="139"/>
      <c r="F18" s="139">
        <v>317618</v>
      </c>
      <c r="G18" s="139"/>
      <c r="H18" s="139">
        <v>30000</v>
      </c>
      <c r="I18" s="139"/>
      <c r="J18" s="139">
        <v>110247</v>
      </c>
      <c r="K18" s="139"/>
      <c r="L18" s="139">
        <v>57169</v>
      </c>
      <c r="M18" s="139"/>
      <c r="N18" s="139">
        <v>57169</v>
      </c>
      <c r="O18" s="139"/>
      <c r="P18" s="140">
        <f t="shared" ref="P18" si="2">SUM(D18:J18,N18)</f>
        <v>815034</v>
      </c>
    </row>
    <row r="19" spans="1:16" s="128" customFormat="1" ht="22" customHeight="1">
      <c r="A19" s="141" t="s">
        <v>186</v>
      </c>
      <c r="B19" s="141"/>
      <c r="C19" s="139"/>
      <c r="D19" s="142">
        <v>0</v>
      </c>
      <c r="E19" s="139"/>
      <c r="F19" s="142">
        <v>0</v>
      </c>
      <c r="G19" s="139"/>
      <c r="H19" s="142">
        <v>0</v>
      </c>
      <c r="I19" s="139"/>
      <c r="J19" s="145">
        <f>'PL6'!G55</f>
        <v>31832</v>
      </c>
      <c r="K19" s="139"/>
      <c r="L19" s="143">
        <v>0</v>
      </c>
      <c r="M19" s="139"/>
      <c r="N19" s="144">
        <f>SUM(L19:M19)</f>
        <v>0</v>
      </c>
      <c r="O19" s="139"/>
      <c r="P19" s="140">
        <f t="shared" ref="P19" si="3">SUM(D19:J19,N19)</f>
        <v>31832</v>
      </c>
    </row>
    <row r="20" spans="1:16" s="128" customFormat="1" ht="22" customHeight="1" thickBot="1">
      <c r="A20" s="146" t="s">
        <v>202</v>
      </c>
      <c r="B20" s="146"/>
      <c r="C20" s="139"/>
      <c r="D20" s="147">
        <f>SUM(D18:D19)</f>
        <v>300000</v>
      </c>
      <c r="E20" s="139"/>
      <c r="F20" s="147">
        <f>SUM(F18:F19)</f>
        <v>317618</v>
      </c>
      <c r="G20" s="139"/>
      <c r="H20" s="147">
        <f>SUM(H18:H19)</f>
        <v>30000</v>
      </c>
      <c r="I20" s="139"/>
      <c r="J20" s="147">
        <f>SUM(J18:J19)</f>
        <v>142079</v>
      </c>
      <c r="K20" s="139"/>
      <c r="L20" s="147">
        <f>SUM(L18:L19)</f>
        <v>57169</v>
      </c>
      <c r="M20" s="139"/>
      <c r="N20" s="147">
        <f>SUM(N18:N19)</f>
        <v>57169</v>
      </c>
      <c r="O20" s="139"/>
      <c r="P20" s="147">
        <f>SUM(P18:P19)</f>
        <v>846866</v>
      </c>
    </row>
    <row r="21" spans="1:16" ht="22" customHeight="1" thickTop="1">
      <c r="A21" s="20"/>
      <c r="B21" s="20"/>
      <c r="C21" s="24"/>
      <c r="D21" s="25"/>
      <c r="E21" s="24"/>
      <c r="F21" s="25"/>
      <c r="G21" s="24"/>
      <c r="H21" s="25"/>
      <c r="I21" s="25"/>
      <c r="J21" s="25"/>
      <c r="K21" s="25"/>
      <c r="L21" s="25"/>
      <c r="M21" s="24"/>
      <c r="N21" s="25"/>
      <c r="O21" s="24"/>
      <c r="P21" s="25"/>
    </row>
    <row r="22" spans="1:16" ht="22" customHeight="1">
      <c r="A22" s="20"/>
      <c r="B22" s="20"/>
      <c r="C22" s="24"/>
      <c r="D22" s="25"/>
      <c r="E22" s="24"/>
      <c r="F22" s="25"/>
      <c r="G22" s="24"/>
      <c r="H22" s="25"/>
      <c r="I22" s="25"/>
      <c r="J22" s="25"/>
      <c r="K22" s="25"/>
      <c r="L22" s="25"/>
      <c r="M22" s="24"/>
      <c r="N22" s="25"/>
      <c r="O22" s="24"/>
      <c r="P22" s="25"/>
    </row>
    <row r="23" spans="1:16" ht="22" customHeight="1"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</row>
    <row r="26" spans="1:16" ht="22" customHeight="1">
      <c r="A26" s="26" t="s">
        <v>60</v>
      </c>
    </row>
  </sheetData>
  <mergeCells count="8">
    <mergeCell ref="L8:N8"/>
    <mergeCell ref="H8:J8"/>
    <mergeCell ref="A6:P6"/>
    <mergeCell ref="A1:P1"/>
    <mergeCell ref="A2:P2"/>
    <mergeCell ref="A3:P3"/>
    <mergeCell ref="A4:P4"/>
    <mergeCell ref="A5:P5"/>
  </mergeCells>
  <printOptions horizontalCentered="1"/>
  <pageMargins left="0.7" right="0.5" top="1" bottom="0.5" header="0.6" footer="0.3"/>
  <pageSetup paperSize="9" scale="8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5">
    <tabColor rgb="FF00B050"/>
  </sheetPr>
  <dimension ref="A1:I90"/>
  <sheetViews>
    <sheetView zoomScale="80" zoomScaleNormal="80" zoomScaleSheetLayoutView="80" workbookViewId="0">
      <selection activeCell="A17" sqref="A17"/>
    </sheetView>
  </sheetViews>
  <sheetFormatPr defaultColWidth="9.1796875" defaultRowHeight="20.149999999999999" customHeight="1"/>
  <cols>
    <col min="1" max="1" width="53" style="2" customWidth="1"/>
    <col min="2" max="2" width="6.36328125" style="2" bestFit="1" customWidth="1"/>
    <col min="3" max="3" width="10.6328125" style="2" customWidth="1"/>
    <col min="4" max="4" width="0.81640625" style="2" customWidth="1"/>
    <col min="5" max="5" width="10.6328125" style="2" customWidth="1"/>
    <col min="6" max="6" width="0.81640625" style="2" customWidth="1"/>
    <col min="7" max="7" width="10.6328125" style="2" customWidth="1"/>
    <col min="8" max="8" width="0.81640625" style="2" customWidth="1"/>
    <col min="9" max="9" width="10.6328125" style="2" customWidth="1"/>
    <col min="10" max="10" width="50.453125" style="2" customWidth="1"/>
    <col min="11" max="16384" width="9.1796875" style="2"/>
  </cols>
  <sheetData>
    <row r="1" spans="1:9" ht="20.149999999999999" customHeight="1">
      <c r="A1" s="213" t="s">
        <v>49</v>
      </c>
      <c r="B1" s="213"/>
      <c r="C1" s="213"/>
      <c r="D1" s="213"/>
      <c r="E1" s="213"/>
      <c r="F1" s="213"/>
      <c r="G1" s="213"/>
      <c r="H1" s="213"/>
      <c r="I1" s="213"/>
    </row>
    <row r="2" spans="1:9" ht="20.149999999999999" customHeight="1">
      <c r="A2" s="213" t="s">
        <v>65</v>
      </c>
      <c r="B2" s="213"/>
      <c r="C2" s="213"/>
      <c r="D2" s="213"/>
      <c r="E2" s="213"/>
      <c r="F2" s="213"/>
      <c r="G2" s="213"/>
      <c r="H2" s="213"/>
      <c r="I2" s="213"/>
    </row>
    <row r="3" spans="1:9" ht="20.149999999999999" customHeight="1">
      <c r="A3" s="213" t="s">
        <v>195</v>
      </c>
      <c r="B3" s="214"/>
      <c r="C3" s="214"/>
      <c r="D3" s="214"/>
      <c r="E3" s="214"/>
      <c r="F3" s="214"/>
      <c r="G3" s="214"/>
      <c r="H3" s="214"/>
      <c r="I3" s="214"/>
    </row>
    <row r="4" spans="1:9" ht="20.149999999999999" customHeight="1">
      <c r="A4" s="213" t="s">
        <v>63</v>
      </c>
      <c r="B4" s="213"/>
      <c r="C4" s="213"/>
      <c r="D4" s="213"/>
      <c r="E4" s="213"/>
      <c r="F4" s="213"/>
      <c r="G4" s="213"/>
      <c r="H4" s="213"/>
      <c r="I4" s="213"/>
    </row>
    <row r="5" spans="1:9" ht="20.149999999999999" customHeight="1">
      <c r="A5" s="211" t="s">
        <v>80</v>
      </c>
      <c r="B5" s="211"/>
      <c r="C5" s="211"/>
      <c r="D5" s="211"/>
      <c r="E5" s="211"/>
      <c r="F5" s="211"/>
      <c r="G5" s="211"/>
      <c r="H5" s="211"/>
      <c r="I5" s="211"/>
    </row>
    <row r="6" spans="1:9" ht="6" customHeight="1">
      <c r="A6" s="73"/>
      <c r="B6" s="73"/>
      <c r="C6" s="73"/>
      <c r="D6" s="73"/>
      <c r="E6" s="73"/>
      <c r="F6" s="73"/>
      <c r="G6" s="73"/>
      <c r="H6" s="73"/>
      <c r="I6" s="73"/>
    </row>
    <row r="7" spans="1:9" ht="19" customHeight="1">
      <c r="A7" s="3"/>
      <c r="B7" s="162" t="s">
        <v>55</v>
      </c>
      <c r="C7" s="210" t="s">
        <v>56</v>
      </c>
      <c r="D7" s="210"/>
      <c r="E7" s="210"/>
      <c r="F7" s="74"/>
      <c r="G7" s="212" t="s">
        <v>57</v>
      </c>
      <c r="H7" s="212"/>
      <c r="I7" s="212"/>
    </row>
    <row r="8" spans="1:9" ht="19" customHeight="1">
      <c r="A8" s="3"/>
      <c r="B8" s="4"/>
      <c r="C8" s="210" t="s">
        <v>58</v>
      </c>
      <c r="D8" s="210"/>
      <c r="E8" s="210"/>
      <c r="F8" s="74"/>
      <c r="G8" s="212" t="s">
        <v>58</v>
      </c>
      <c r="H8" s="212"/>
      <c r="I8" s="212"/>
    </row>
    <row r="9" spans="1:9" ht="19" customHeight="1">
      <c r="A9" s="3"/>
      <c r="B9" s="4"/>
      <c r="C9" s="165">
        <v>2023</v>
      </c>
      <c r="D9" s="165"/>
      <c r="E9" s="166">
        <v>2022</v>
      </c>
      <c r="F9" s="166"/>
      <c r="G9" s="165">
        <v>2023</v>
      </c>
      <c r="H9" s="165"/>
      <c r="I9" s="166">
        <v>2022</v>
      </c>
    </row>
    <row r="10" spans="1:9" ht="19" customHeight="1">
      <c r="A10" s="15" t="s">
        <v>20</v>
      </c>
      <c r="B10" s="6"/>
      <c r="C10" s="8"/>
      <c r="D10" s="8"/>
      <c r="E10" s="8"/>
      <c r="F10" s="8"/>
      <c r="G10" s="8"/>
      <c r="H10" s="8"/>
      <c r="I10" s="8"/>
    </row>
    <row r="11" spans="1:9" ht="19" customHeight="1">
      <c r="A11" s="16" t="s">
        <v>153</v>
      </c>
      <c r="B11" s="6"/>
      <c r="C11" s="105">
        <v>17284</v>
      </c>
      <c r="D11" s="106"/>
      <c r="E11" s="106">
        <v>-2741</v>
      </c>
      <c r="F11" s="106"/>
      <c r="G11" s="106">
        <v>31832</v>
      </c>
      <c r="H11" s="106"/>
      <c r="I11" s="106">
        <v>-4370</v>
      </c>
    </row>
    <row r="12" spans="1:9" ht="19" customHeight="1">
      <c r="A12" s="16" t="s">
        <v>97</v>
      </c>
      <c r="B12" s="8"/>
      <c r="C12" s="7"/>
      <c r="D12" s="7"/>
      <c r="E12" s="7"/>
      <c r="F12" s="7"/>
      <c r="G12" s="7"/>
      <c r="H12" s="7"/>
      <c r="I12" s="7"/>
    </row>
    <row r="13" spans="1:9" ht="19" customHeight="1">
      <c r="A13" s="117" t="s">
        <v>177</v>
      </c>
      <c r="B13" s="8"/>
      <c r="C13" s="7">
        <v>4686</v>
      </c>
      <c r="D13" s="7"/>
      <c r="E13" s="7">
        <v>-1786</v>
      </c>
      <c r="F13" s="7"/>
      <c r="G13" s="7">
        <v>-61</v>
      </c>
      <c r="H13" s="7"/>
      <c r="I13" s="7">
        <v>-5809</v>
      </c>
    </row>
    <row r="14" spans="1:9" ht="19" customHeight="1">
      <c r="A14" s="90" t="s">
        <v>72</v>
      </c>
      <c r="B14" s="8"/>
      <c r="C14" s="17">
        <v>38399</v>
      </c>
      <c r="D14" s="7"/>
      <c r="E14" s="17">
        <v>49524</v>
      </c>
      <c r="F14" s="7"/>
      <c r="G14" s="17">
        <v>12552</v>
      </c>
      <c r="H14" s="7"/>
      <c r="I14" s="17">
        <v>14121</v>
      </c>
    </row>
    <row r="15" spans="1:9" ht="19" customHeight="1">
      <c r="A15" s="77" t="s">
        <v>178</v>
      </c>
      <c r="B15" s="8"/>
      <c r="C15" s="17">
        <v>1635</v>
      </c>
      <c r="D15" s="7"/>
      <c r="E15" s="17">
        <v>2779</v>
      </c>
      <c r="F15" s="7"/>
      <c r="G15" s="17">
        <v>1635</v>
      </c>
      <c r="H15" s="7"/>
      <c r="I15" s="17">
        <v>2779</v>
      </c>
    </row>
    <row r="16" spans="1:9" ht="19" customHeight="1">
      <c r="A16" s="90" t="s">
        <v>216</v>
      </c>
      <c r="B16" s="8"/>
      <c r="C16" s="7">
        <v>-488</v>
      </c>
      <c r="D16" s="7"/>
      <c r="E16" s="7">
        <v>-2048</v>
      </c>
      <c r="F16" s="7"/>
      <c r="G16" s="7">
        <v>-488</v>
      </c>
      <c r="H16" s="7"/>
      <c r="I16" s="7">
        <v>-2048</v>
      </c>
    </row>
    <row r="17" spans="1:9" ht="19" customHeight="1">
      <c r="A17" s="90" t="s">
        <v>209</v>
      </c>
      <c r="B17" s="8"/>
      <c r="C17" s="118">
        <v>6</v>
      </c>
      <c r="D17" s="7"/>
      <c r="E17" s="7">
        <v>1457</v>
      </c>
      <c r="F17" s="7"/>
      <c r="G17" s="118">
        <v>6</v>
      </c>
      <c r="H17" s="7"/>
      <c r="I17" s="7">
        <v>1425</v>
      </c>
    </row>
    <row r="18" spans="1:9" ht="19" customHeight="1">
      <c r="A18" s="90" t="s">
        <v>179</v>
      </c>
      <c r="B18" s="8"/>
      <c r="C18" s="7">
        <v>179</v>
      </c>
      <c r="D18" s="7"/>
      <c r="E18" s="7">
        <v>170</v>
      </c>
      <c r="F18" s="7"/>
      <c r="G18" s="107">
        <v>0</v>
      </c>
      <c r="H18" s="7"/>
      <c r="I18" s="107">
        <v>0</v>
      </c>
    </row>
    <row r="19" spans="1:9" ht="19" customHeight="1">
      <c r="A19" s="90" t="s">
        <v>66</v>
      </c>
      <c r="B19" s="154" t="s">
        <v>180</v>
      </c>
      <c r="C19" s="7">
        <v>4098</v>
      </c>
      <c r="D19" s="7"/>
      <c r="E19" s="7">
        <v>4071</v>
      </c>
      <c r="F19" s="7"/>
      <c r="G19" s="7">
        <v>3988</v>
      </c>
      <c r="H19" s="7"/>
      <c r="I19" s="7">
        <v>3924</v>
      </c>
    </row>
    <row r="20" spans="1:9" ht="19" customHeight="1">
      <c r="A20" s="90" t="s">
        <v>113</v>
      </c>
      <c r="B20" s="8"/>
      <c r="C20" s="7"/>
      <c r="D20" s="7"/>
      <c r="E20" s="7"/>
      <c r="F20" s="7"/>
      <c r="G20" s="7"/>
      <c r="H20" s="7"/>
      <c r="I20" s="7"/>
    </row>
    <row r="21" spans="1:9" ht="19" customHeight="1">
      <c r="A21" s="91" t="s">
        <v>103</v>
      </c>
      <c r="B21" s="8"/>
      <c r="C21" s="118">
        <v>-2</v>
      </c>
      <c r="D21" s="7"/>
      <c r="E21" s="118">
        <v>-9</v>
      </c>
      <c r="F21" s="7"/>
      <c r="G21" s="107">
        <v>0</v>
      </c>
      <c r="H21" s="7"/>
      <c r="I21" s="107">
        <v>0</v>
      </c>
    </row>
    <row r="22" spans="1:9" ht="19" customHeight="1">
      <c r="A22" s="90" t="s">
        <v>104</v>
      </c>
      <c r="B22" s="8"/>
      <c r="C22" s="7">
        <v>-18</v>
      </c>
      <c r="E22" s="7">
        <v>-21</v>
      </c>
      <c r="F22" s="7"/>
      <c r="G22" s="107">
        <v>0</v>
      </c>
      <c r="H22" s="7"/>
      <c r="I22" s="107">
        <v>0</v>
      </c>
    </row>
    <row r="23" spans="1:9" ht="19" customHeight="1">
      <c r="A23" s="90" t="s">
        <v>205</v>
      </c>
      <c r="B23" s="8"/>
      <c r="C23" s="107">
        <v>0</v>
      </c>
      <c r="E23" s="7">
        <v>-163</v>
      </c>
      <c r="F23" s="7"/>
      <c r="G23" s="107">
        <v>0</v>
      </c>
      <c r="H23" s="7"/>
      <c r="I23" s="7">
        <v>-155</v>
      </c>
    </row>
    <row r="24" spans="1:9" ht="19" customHeight="1">
      <c r="A24" s="90" t="s">
        <v>210</v>
      </c>
      <c r="B24" s="8"/>
      <c r="C24" s="7">
        <v>1999</v>
      </c>
      <c r="D24" s="7"/>
      <c r="E24" s="7">
        <v>293</v>
      </c>
      <c r="F24" s="7"/>
      <c r="G24" s="7">
        <v>1999</v>
      </c>
      <c r="H24" s="7"/>
      <c r="I24" s="7">
        <v>293</v>
      </c>
    </row>
    <row r="25" spans="1:9" ht="19" customHeight="1">
      <c r="A25" s="90" t="s">
        <v>158</v>
      </c>
      <c r="B25" s="8"/>
      <c r="C25" s="7">
        <v>-2188</v>
      </c>
      <c r="D25" s="7"/>
      <c r="E25" s="118">
        <v>-147</v>
      </c>
      <c r="F25" s="7"/>
      <c r="G25" s="7">
        <v>-2188</v>
      </c>
      <c r="H25" s="7"/>
      <c r="I25" s="7">
        <v>-147</v>
      </c>
    </row>
    <row r="26" spans="1:9" ht="19" customHeight="1">
      <c r="A26" s="90" t="s">
        <v>198</v>
      </c>
      <c r="B26" s="154" t="s">
        <v>207</v>
      </c>
      <c r="C26" s="107">
        <v>0</v>
      </c>
      <c r="D26" s="7"/>
      <c r="E26" s="118">
        <v>0</v>
      </c>
      <c r="F26" s="7"/>
      <c r="G26" s="7">
        <v>-56699</v>
      </c>
      <c r="H26" s="7"/>
      <c r="I26" s="7">
        <v>-31751</v>
      </c>
    </row>
    <row r="27" spans="1:9" ht="19" customHeight="1">
      <c r="A27" s="90" t="s">
        <v>98</v>
      </c>
      <c r="B27" s="8"/>
      <c r="C27" s="7">
        <v>-72</v>
      </c>
      <c r="D27" s="7"/>
      <c r="E27" s="7">
        <v>-14</v>
      </c>
      <c r="F27" s="7"/>
      <c r="G27" s="7">
        <v>-69</v>
      </c>
      <c r="H27" s="7"/>
      <c r="I27" s="7">
        <v>-14</v>
      </c>
    </row>
    <row r="28" spans="1:9" ht="19" customHeight="1">
      <c r="A28" s="77" t="s">
        <v>90</v>
      </c>
      <c r="B28" s="8"/>
      <c r="C28" s="12">
        <v>2411</v>
      </c>
      <c r="D28" s="9"/>
      <c r="E28" s="12">
        <v>2049</v>
      </c>
      <c r="F28" s="9"/>
      <c r="G28" s="12">
        <v>2630</v>
      </c>
      <c r="H28" s="9"/>
      <c r="I28" s="12">
        <v>2533</v>
      </c>
    </row>
    <row r="29" spans="1:9" ht="19" customHeight="1">
      <c r="A29" s="14" t="s">
        <v>99</v>
      </c>
      <c r="B29" s="8"/>
      <c r="C29" s="9"/>
      <c r="D29" s="9"/>
      <c r="E29" s="9"/>
      <c r="F29" s="9"/>
      <c r="G29" s="9"/>
      <c r="H29" s="9"/>
      <c r="I29" s="9"/>
    </row>
    <row r="30" spans="1:9" ht="19" customHeight="1">
      <c r="A30" s="10" t="s">
        <v>21</v>
      </c>
      <c r="B30" s="8"/>
      <c r="C30" s="7">
        <f>SUM(C11:C29)</f>
        <v>67929</v>
      </c>
      <c r="D30" s="7"/>
      <c r="E30" s="7">
        <f>SUM(E11:E29)</f>
        <v>53414</v>
      </c>
      <c r="F30" s="7"/>
      <c r="G30" s="7">
        <f>SUM(G11:G29)</f>
        <v>-4863</v>
      </c>
      <c r="H30" s="7"/>
      <c r="I30" s="7">
        <f>SUM(I11:I29)</f>
        <v>-19219</v>
      </c>
    </row>
    <row r="31" spans="1:9" ht="19" customHeight="1">
      <c r="A31" s="14" t="s">
        <v>22</v>
      </c>
      <c r="B31" s="8"/>
      <c r="C31" s="7"/>
      <c r="D31" s="7"/>
      <c r="E31" s="7"/>
      <c r="F31" s="7"/>
      <c r="G31" s="7"/>
      <c r="H31" s="7"/>
      <c r="I31" s="7"/>
    </row>
    <row r="32" spans="1:9" ht="19" customHeight="1">
      <c r="A32" s="90" t="s">
        <v>75</v>
      </c>
      <c r="B32" s="8"/>
      <c r="C32" s="7">
        <v>14051</v>
      </c>
      <c r="D32" s="7"/>
      <c r="E32" s="7">
        <v>-7705</v>
      </c>
      <c r="F32" s="7"/>
      <c r="G32" s="7">
        <v>-301</v>
      </c>
      <c r="H32" s="7"/>
      <c r="I32" s="7">
        <v>-6280</v>
      </c>
    </row>
    <row r="33" spans="1:9" ht="19" customHeight="1">
      <c r="A33" s="90" t="s">
        <v>163</v>
      </c>
      <c r="B33" s="8"/>
      <c r="C33" s="7">
        <v>-49916</v>
      </c>
      <c r="D33" s="7"/>
      <c r="E33" s="118">
        <v>0</v>
      </c>
      <c r="F33" s="7"/>
      <c r="G33" s="7">
        <v>-49916</v>
      </c>
      <c r="H33" s="7"/>
      <c r="I33" s="107">
        <v>0</v>
      </c>
    </row>
    <row r="34" spans="1:9" ht="19" customHeight="1">
      <c r="A34" s="90" t="s">
        <v>1</v>
      </c>
      <c r="B34" s="8"/>
      <c r="C34" s="7">
        <v>-46965</v>
      </c>
      <c r="D34" s="7"/>
      <c r="E34" s="7">
        <v>10174</v>
      </c>
      <c r="F34" s="7"/>
      <c r="G34" s="7">
        <v>-46965</v>
      </c>
      <c r="H34" s="7"/>
      <c r="I34" s="7">
        <v>10174</v>
      </c>
    </row>
    <row r="35" spans="1:9" ht="19" customHeight="1">
      <c r="A35" s="90" t="s">
        <v>164</v>
      </c>
      <c r="B35" s="8"/>
      <c r="C35" s="7">
        <v>-7829</v>
      </c>
      <c r="D35" s="7"/>
      <c r="E35" s="118">
        <v>416</v>
      </c>
      <c r="F35" s="7"/>
      <c r="G35" s="7">
        <v>-7829</v>
      </c>
      <c r="H35" s="7"/>
      <c r="I35" s="118">
        <v>416</v>
      </c>
    </row>
    <row r="36" spans="1:9" ht="19" customHeight="1">
      <c r="A36" s="90" t="s">
        <v>2</v>
      </c>
      <c r="B36" s="8"/>
      <c r="C36" s="7">
        <v>56</v>
      </c>
      <c r="D36" s="7"/>
      <c r="E36" s="7">
        <v>82</v>
      </c>
      <c r="F36" s="7"/>
      <c r="G36" s="7">
        <v>65</v>
      </c>
      <c r="H36" s="7"/>
      <c r="I36" s="7">
        <v>-33</v>
      </c>
    </row>
    <row r="37" spans="1:9" ht="19" customHeight="1">
      <c r="A37" s="90" t="s">
        <v>6</v>
      </c>
      <c r="B37" s="8"/>
      <c r="C37" s="7">
        <v>2252</v>
      </c>
      <c r="D37" s="7"/>
      <c r="E37" s="7">
        <v>-2025</v>
      </c>
      <c r="F37" s="7"/>
      <c r="G37" s="7">
        <v>2252</v>
      </c>
      <c r="H37" s="7"/>
      <c r="I37" s="7">
        <v>-2025</v>
      </c>
    </row>
    <row r="38" spans="1:9" ht="19" customHeight="1">
      <c r="A38" s="90" t="s">
        <v>7</v>
      </c>
      <c r="B38" s="8"/>
      <c r="C38" s="107">
        <v>0</v>
      </c>
      <c r="D38" s="7"/>
      <c r="E38" s="7">
        <v>158</v>
      </c>
      <c r="F38" s="7"/>
      <c r="G38" s="107">
        <v>0</v>
      </c>
      <c r="H38" s="7"/>
      <c r="I38" s="7">
        <v>-26</v>
      </c>
    </row>
    <row r="39" spans="1:9" ht="19" customHeight="1">
      <c r="A39" s="14" t="s">
        <v>23</v>
      </c>
      <c r="B39" s="8"/>
      <c r="C39" s="92"/>
      <c r="D39" s="92"/>
      <c r="E39" s="92"/>
      <c r="F39" s="92"/>
      <c r="G39" s="92"/>
      <c r="H39" s="92"/>
      <c r="I39" s="92"/>
    </row>
    <row r="40" spans="1:9" ht="19" customHeight="1">
      <c r="A40" s="90" t="s">
        <v>76</v>
      </c>
      <c r="B40" s="8"/>
      <c r="C40" s="92">
        <v>20449</v>
      </c>
      <c r="D40" s="92"/>
      <c r="E40" s="92">
        <v>3985</v>
      </c>
      <c r="F40" s="92"/>
      <c r="G40" s="92">
        <v>21747</v>
      </c>
      <c r="H40" s="92"/>
      <c r="I40" s="92">
        <v>5339</v>
      </c>
    </row>
    <row r="41" spans="1:9" ht="19" customHeight="1">
      <c r="A41" s="90" t="s">
        <v>165</v>
      </c>
      <c r="B41" s="8"/>
      <c r="C41" s="92">
        <v>9080</v>
      </c>
      <c r="D41" s="92"/>
      <c r="E41" s="118">
        <v>6386</v>
      </c>
      <c r="F41" s="92"/>
      <c r="G41" s="92">
        <v>9080</v>
      </c>
      <c r="H41" s="92"/>
      <c r="I41" s="92">
        <v>6386</v>
      </c>
    </row>
    <row r="42" spans="1:9" ht="19" customHeight="1">
      <c r="A42" s="90" t="s">
        <v>8</v>
      </c>
      <c r="B42" s="8"/>
      <c r="C42" s="92">
        <v>1556</v>
      </c>
      <c r="D42" s="92"/>
      <c r="E42" s="92">
        <v>396</v>
      </c>
      <c r="F42" s="92"/>
      <c r="G42" s="92">
        <v>1838</v>
      </c>
      <c r="H42" s="92"/>
      <c r="I42" s="92">
        <v>262</v>
      </c>
    </row>
    <row r="43" spans="1:9" ht="19" customHeight="1">
      <c r="A43" s="90" t="s">
        <v>9</v>
      </c>
      <c r="B43" s="154" t="s">
        <v>180</v>
      </c>
      <c r="C43" s="93">
        <v>-3565</v>
      </c>
      <c r="D43" s="92"/>
      <c r="E43" s="93">
        <v>-3897</v>
      </c>
      <c r="F43" s="92"/>
      <c r="G43" s="93">
        <v>-3565</v>
      </c>
      <c r="H43" s="92"/>
      <c r="I43" s="93">
        <v>-3897</v>
      </c>
    </row>
    <row r="44" spans="1:9" ht="19" customHeight="1">
      <c r="A44" s="14" t="s">
        <v>109</v>
      </c>
      <c r="B44" s="8"/>
      <c r="C44" s="92">
        <f>SUM(C30:C43)</f>
        <v>7098</v>
      </c>
      <c r="D44" s="92"/>
      <c r="E44" s="92">
        <f>SUM(E30:E43)</f>
        <v>61384</v>
      </c>
      <c r="F44" s="92"/>
      <c r="G44" s="92">
        <f>SUM(G30:G43)</f>
        <v>-78457</v>
      </c>
      <c r="H44" s="92"/>
      <c r="I44" s="92">
        <f>SUM(I30:I43)</f>
        <v>-8903</v>
      </c>
    </row>
    <row r="45" spans="1:9" ht="19" customHeight="1">
      <c r="A45" s="90" t="s">
        <v>160</v>
      </c>
      <c r="B45" s="8"/>
      <c r="C45" s="93">
        <v>-2557</v>
      </c>
      <c r="D45" s="92"/>
      <c r="E45" s="93">
        <v>-5265</v>
      </c>
      <c r="F45" s="92"/>
      <c r="G45" s="93">
        <v>1365</v>
      </c>
      <c r="H45" s="92"/>
      <c r="I45" s="93">
        <v>-4057</v>
      </c>
    </row>
    <row r="46" spans="1:9" ht="19" customHeight="1">
      <c r="A46" s="18" t="s">
        <v>100</v>
      </c>
      <c r="B46" s="8"/>
      <c r="C46" s="120">
        <f>SUM(C44:C45)</f>
        <v>4541</v>
      </c>
      <c r="D46" s="94"/>
      <c r="E46" s="120">
        <f>SUM(E44:E45)</f>
        <v>56119</v>
      </c>
      <c r="F46" s="94"/>
      <c r="G46" s="120">
        <f>SUM(G44:G45)</f>
        <v>-77092</v>
      </c>
      <c r="H46" s="94"/>
      <c r="I46" s="120">
        <f>SUM(I44:I45)</f>
        <v>-12960</v>
      </c>
    </row>
    <row r="47" spans="1:9" ht="20.149999999999999" customHeight="1">
      <c r="A47" s="213" t="s">
        <v>49</v>
      </c>
      <c r="B47" s="213"/>
      <c r="C47" s="213"/>
      <c r="D47" s="213"/>
      <c r="E47" s="213"/>
      <c r="F47" s="213"/>
      <c r="G47" s="213"/>
      <c r="H47" s="213"/>
      <c r="I47" s="213"/>
    </row>
    <row r="48" spans="1:9" ht="20.149999999999999" customHeight="1">
      <c r="A48" s="213" t="s">
        <v>67</v>
      </c>
      <c r="B48" s="213"/>
      <c r="C48" s="213"/>
      <c r="D48" s="213"/>
      <c r="E48" s="213"/>
      <c r="F48" s="213"/>
      <c r="G48" s="213"/>
      <c r="H48" s="213"/>
      <c r="I48" s="213"/>
    </row>
    <row r="49" spans="1:9" ht="20.149999999999999" customHeight="1">
      <c r="A49" s="213" t="s">
        <v>196</v>
      </c>
      <c r="B49" s="214"/>
      <c r="C49" s="214"/>
      <c r="D49" s="214"/>
      <c r="E49" s="214"/>
      <c r="F49" s="214"/>
      <c r="G49" s="214"/>
      <c r="H49" s="214"/>
      <c r="I49" s="214"/>
    </row>
    <row r="50" spans="1:9" ht="20.149999999999999" customHeight="1">
      <c r="A50" s="213" t="s">
        <v>63</v>
      </c>
      <c r="B50" s="213"/>
      <c r="C50" s="213"/>
      <c r="D50" s="213"/>
      <c r="E50" s="213"/>
      <c r="F50" s="213"/>
      <c r="G50" s="213"/>
      <c r="H50" s="213"/>
      <c r="I50" s="213"/>
    </row>
    <row r="51" spans="1:9" ht="20.149999999999999" customHeight="1">
      <c r="A51" s="211" t="s">
        <v>80</v>
      </c>
      <c r="B51" s="211"/>
      <c r="C51" s="211"/>
      <c r="D51" s="211"/>
      <c r="E51" s="211"/>
      <c r="F51" s="211"/>
      <c r="G51" s="211"/>
      <c r="H51" s="211"/>
      <c r="I51" s="211"/>
    </row>
    <row r="52" spans="1:9" ht="6" customHeight="1">
      <c r="A52" s="73"/>
      <c r="B52" s="73"/>
      <c r="C52" s="73"/>
      <c r="D52" s="73"/>
      <c r="E52" s="73"/>
      <c r="F52" s="73"/>
      <c r="G52" s="73"/>
      <c r="H52" s="73"/>
      <c r="I52" s="73"/>
    </row>
    <row r="53" spans="1:9" ht="20.149999999999999" customHeight="1">
      <c r="A53" s="121"/>
      <c r="B53" s="162" t="s">
        <v>55</v>
      </c>
      <c r="C53" s="210" t="s">
        <v>56</v>
      </c>
      <c r="D53" s="210"/>
      <c r="E53" s="210"/>
      <c r="F53" s="119"/>
      <c r="G53" s="212" t="s">
        <v>57</v>
      </c>
      <c r="H53" s="212"/>
      <c r="I53" s="212"/>
    </row>
    <row r="54" spans="1:9" ht="20.149999999999999" customHeight="1">
      <c r="A54" s="121"/>
      <c r="B54" s="4"/>
      <c r="C54" s="210" t="s">
        <v>58</v>
      </c>
      <c r="D54" s="210"/>
      <c r="E54" s="210"/>
      <c r="F54" s="119"/>
      <c r="G54" s="212" t="s">
        <v>58</v>
      </c>
      <c r="H54" s="212"/>
      <c r="I54" s="212"/>
    </row>
    <row r="55" spans="1:9" ht="20.149999999999999" customHeight="1">
      <c r="A55" s="121"/>
      <c r="B55" s="4"/>
      <c r="C55" s="165">
        <v>2023</v>
      </c>
      <c r="D55" s="165"/>
      <c r="E55" s="166">
        <v>2022</v>
      </c>
      <c r="F55" s="166"/>
      <c r="G55" s="165">
        <v>2023</v>
      </c>
      <c r="H55" s="165"/>
      <c r="I55" s="166">
        <v>2022</v>
      </c>
    </row>
    <row r="56" spans="1:9" ht="20.149999999999999" customHeight="1">
      <c r="A56" s="15" t="s">
        <v>24</v>
      </c>
      <c r="B56" s="8"/>
      <c r="C56" s="99"/>
      <c r="D56" s="100"/>
      <c r="E56" s="99"/>
      <c r="F56" s="100"/>
      <c r="G56" s="99"/>
      <c r="H56" s="100"/>
      <c r="I56" s="99"/>
    </row>
    <row r="57" spans="1:9" ht="20.149999999999999" customHeight="1">
      <c r="A57" s="108" t="s">
        <v>187</v>
      </c>
      <c r="B57" s="8"/>
      <c r="C57" s="92">
        <v>-15</v>
      </c>
      <c r="D57" s="92"/>
      <c r="E57" s="92">
        <v>-4</v>
      </c>
      <c r="F57" s="92"/>
      <c r="G57" s="92">
        <v>-15</v>
      </c>
      <c r="H57" s="92"/>
      <c r="I57" s="92">
        <v>-4</v>
      </c>
    </row>
    <row r="58" spans="1:9" ht="20.149999999999999" customHeight="1">
      <c r="A58" s="108" t="s">
        <v>211</v>
      </c>
      <c r="B58" s="8"/>
      <c r="C58" s="92">
        <v>693</v>
      </c>
      <c r="D58" s="92"/>
      <c r="E58" s="92">
        <v>-23320</v>
      </c>
      <c r="F58" s="92"/>
      <c r="G58" s="107">
        <v>0</v>
      </c>
      <c r="H58" s="92"/>
      <c r="I58" s="118">
        <v>0</v>
      </c>
    </row>
    <row r="59" spans="1:9" ht="20.149999999999999" customHeight="1">
      <c r="A59" s="108" t="s">
        <v>198</v>
      </c>
      <c r="B59" s="154" t="s">
        <v>207</v>
      </c>
      <c r="C59" s="118">
        <v>0</v>
      </c>
      <c r="D59" s="92"/>
      <c r="E59" s="118">
        <v>0</v>
      </c>
      <c r="F59" s="92"/>
      <c r="G59" s="118">
        <v>56699</v>
      </c>
      <c r="H59" s="92"/>
      <c r="I59" s="118">
        <v>31751</v>
      </c>
    </row>
    <row r="60" spans="1:9" ht="20.149999999999999" customHeight="1">
      <c r="A60" s="108" t="s">
        <v>131</v>
      </c>
      <c r="B60" s="8"/>
      <c r="C60" s="118">
        <v>20</v>
      </c>
      <c r="D60" s="92"/>
      <c r="E60" s="92">
        <v>154</v>
      </c>
      <c r="F60" s="92"/>
      <c r="G60" s="118">
        <v>20</v>
      </c>
      <c r="H60" s="92"/>
      <c r="I60" s="92">
        <v>154</v>
      </c>
    </row>
    <row r="61" spans="1:9" ht="20.149999999999999" customHeight="1">
      <c r="A61" s="108" t="s">
        <v>106</v>
      </c>
      <c r="B61" s="8"/>
      <c r="C61" s="164"/>
      <c r="D61" s="92"/>
      <c r="E61" s="81"/>
      <c r="F61" s="92"/>
      <c r="H61" s="92"/>
    </row>
    <row r="62" spans="1:9" ht="20.149999999999999" customHeight="1">
      <c r="A62" s="115" t="s">
        <v>88</v>
      </c>
      <c r="B62" s="8"/>
      <c r="C62" s="92">
        <v>-7639</v>
      </c>
      <c r="D62" s="92"/>
      <c r="E62" s="92">
        <v>-5703</v>
      </c>
      <c r="F62" s="92"/>
      <c r="G62" s="92">
        <v>-6566</v>
      </c>
      <c r="H62" s="92"/>
      <c r="I62" s="101">
        <v>-4634</v>
      </c>
    </row>
    <row r="63" spans="1:9" ht="20.149999999999999" customHeight="1">
      <c r="A63" s="108" t="s">
        <v>105</v>
      </c>
      <c r="B63" s="8"/>
      <c r="C63" s="118">
        <v>-6917</v>
      </c>
      <c r="D63" s="92"/>
      <c r="E63" s="118">
        <v>-11033</v>
      </c>
      <c r="F63" s="92"/>
      <c r="G63" s="101">
        <v>-6608</v>
      </c>
      <c r="H63" s="92"/>
      <c r="I63" s="118">
        <v>-10744</v>
      </c>
    </row>
    <row r="64" spans="1:9" ht="20.149999999999999" customHeight="1">
      <c r="A64" s="108" t="s">
        <v>25</v>
      </c>
      <c r="B64" s="8"/>
      <c r="C64" s="93">
        <v>72</v>
      </c>
      <c r="D64" s="92"/>
      <c r="E64" s="93">
        <v>14</v>
      </c>
      <c r="F64" s="92"/>
      <c r="G64" s="116">
        <v>69</v>
      </c>
      <c r="H64" s="92"/>
      <c r="I64" s="93">
        <v>14</v>
      </c>
    </row>
    <row r="65" spans="1:9" ht="20.149999999999999" customHeight="1">
      <c r="A65" s="18" t="s">
        <v>212</v>
      </c>
      <c r="B65" s="8"/>
      <c r="C65" s="93">
        <f>SUM(C57:C64)</f>
        <v>-13786</v>
      </c>
      <c r="D65" s="92"/>
      <c r="E65" s="93">
        <f>SUM(E57:E64)</f>
        <v>-39892</v>
      </c>
      <c r="F65" s="92"/>
      <c r="G65" s="93">
        <f>SUM(G57:G64)</f>
        <v>43599</v>
      </c>
      <c r="H65" s="92"/>
      <c r="I65" s="93">
        <f>SUM(I57:I64)</f>
        <v>16537</v>
      </c>
    </row>
    <row r="66" spans="1:9" ht="20.149999999999999" customHeight="1">
      <c r="A66" s="19" t="s">
        <v>26</v>
      </c>
      <c r="B66" s="8"/>
      <c r="C66" s="92"/>
      <c r="D66" s="92"/>
      <c r="E66" s="92"/>
      <c r="F66" s="92"/>
      <c r="G66" s="92"/>
      <c r="H66" s="92"/>
      <c r="I66" s="92"/>
    </row>
    <row r="67" spans="1:9" ht="20.149999999999999" customHeight="1">
      <c r="A67" s="108" t="s">
        <v>213</v>
      </c>
      <c r="B67" s="8"/>
      <c r="C67" s="206">
        <v>0</v>
      </c>
      <c r="D67" s="92"/>
      <c r="E67" s="92">
        <v>-3360</v>
      </c>
      <c r="F67" s="92"/>
      <c r="G67" s="206">
        <v>0</v>
      </c>
      <c r="H67" s="92"/>
      <c r="I67" s="92">
        <v>-3360</v>
      </c>
    </row>
    <row r="68" spans="1:9" ht="20.149999999999999" customHeight="1">
      <c r="A68" s="108" t="s">
        <v>181</v>
      </c>
      <c r="B68" s="8"/>
      <c r="D68" s="92"/>
      <c r="F68" s="92"/>
      <c r="H68" s="92"/>
    </row>
    <row r="69" spans="1:9" ht="20.149999999999999" customHeight="1">
      <c r="A69" s="115" t="s">
        <v>214</v>
      </c>
      <c r="B69" s="8"/>
      <c r="C69" s="105">
        <v>45000</v>
      </c>
      <c r="D69" s="92"/>
      <c r="E69" s="92">
        <v>22600</v>
      </c>
      <c r="G69" s="105">
        <v>45000</v>
      </c>
      <c r="I69" s="92">
        <v>22600</v>
      </c>
    </row>
    <row r="70" spans="1:9" ht="20.149999999999999" customHeight="1">
      <c r="A70" s="108" t="s">
        <v>183</v>
      </c>
      <c r="B70" s="8"/>
    </row>
    <row r="71" spans="1:9" ht="20.149999999999999" customHeight="1">
      <c r="A71" s="115" t="s">
        <v>182</v>
      </c>
      <c r="B71" s="8"/>
      <c r="C71" s="118">
        <v>0</v>
      </c>
      <c r="D71" s="92"/>
      <c r="E71" s="118">
        <v>0</v>
      </c>
      <c r="F71" s="92"/>
      <c r="G71" s="92">
        <v>6000</v>
      </c>
      <c r="H71" s="92"/>
      <c r="I71" s="92">
        <v>2900</v>
      </c>
    </row>
    <row r="72" spans="1:9" ht="20.149999999999999" customHeight="1">
      <c r="A72" s="108" t="s">
        <v>206</v>
      </c>
      <c r="B72" s="8"/>
      <c r="C72" s="118">
        <v>-18301</v>
      </c>
      <c r="D72" s="92"/>
      <c r="E72" s="118">
        <v>-10249</v>
      </c>
      <c r="F72" s="92"/>
      <c r="G72" s="118">
        <v>0</v>
      </c>
      <c r="H72" s="92"/>
      <c r="I72" s="118">
        <v>0</v>
      </c>
    </row>
    <row r="73" spans="1:9" ht="20.149999999999999" customHeight="1">
      <c r="A73" s="108" t="s">
        <v>107</v>
      </c>
      <c r="B73" s="8"/>
      <c r="C73" s="92">
        <v>-4331</v>
      </c>
      <c r="D73" s="92"/>
      <c r="E73" s="92">
        <v>-5083</v>
      </c>
      <c r="F73" s="92"/>
      <c r="G73" s="118">
        <v>-4206</v>
      </c>
      <c r="H73" s="92"/>
      <c r="I73" s="92">
        <v>-4927</v>
      </c>
    </row>
    <row r="74" spans="1:9" ht="20.149999999999999" customHeight="1">
      <c r="A74" s="108" t="s">
        <v>101</v>
      </c>
      <c r="B74" s="8"/>
      <c r="C74" s="92">
        <v>-2422</v>
      </c>
      <c r="D74" s="101"/>
      <c r="E74" s="92">
        <v>-2056</v>
      </c>
      <c r="F74" s="101"/>
      <c r="G74" s="92">
        <v>-2642</v>
      </c>
      <c r="H74" s="101"/>
      <c r="I74" s="92">
        <v>-2540</v>
      </c>
    </row>
    <row r="75" spans="1:9" ht="20.149999999999999" customHeight="1">
      <c r="A75" s="19" t="s">
        <v>184</v>
      </c>
      <c r="B75" s="8"/>
      <c r="C75" s="102">
        <f>SUM(C67:C74)</f>
        <v>19946</v>
      </c>
      <c r="D75" s="92"/>
      <c r="E75" s="102">
        <f>SUM(E67:E74)</f>
        <v>1852</v>
      </c>
      <c r="F75" s="92"/>
      <c r="G75" s="102">
        <f>SUM(G67:G74)</f>
        <v>44152</v>
      </c>
      <c r="H75" s="92"/>
      <c r="I75" s="102">
        <f>SUM(I67:I74)</f>
        <v>14673</v>
      </c>
    </row>
    <row r="76" spans="1:9" ht="20.149999999999999" customHeight="1">
      <c r="A76" s="18" t="s">
        <v>188</v>
      </c>
      <c r="B76" s="8"/>
      <c r="C76" s="92">
        <f>SUM(C75,C65,C46)</f>
        <v>10701</v>
      </c>
      <c r="D76" s="92"/>
      <c r="E76" s="92">
        <f>SUM(E75,E65,E46)</f>
        <v>18079</v>
      </c>
      <c r="F76" s="92"/>
      <c r="G76" s="92">
        <f>SUM(G75,G65,G46)</f>
        <v>10659</v>
      </c>
      <c r="H76" s="92"/>
      <c r="I76" s="92">
        <f>SUM(I75,I65,I46)</f>
        <v>18250</v>
      </c>
    </row>
    <row r="77" spans="1:9" ht="20.149999999999999" customHeight="1">
      <c r="A77" s="8" t="s">
        <v>73</v>
      </c>
      <c r="B77" s="8"/>
      <c r="C77" s="93">
        <v>2797</v>
      </c>
      <c r="D77" s="92"/>
      <c r="E77" s="93">
        <v>4510</v>
      </c>
      <c r="F77" s="92"/>
      <c r="G77" s="93">
        <v>2480</v>
      </c>
      <c r="H77" s="92"/>
      <c r="I77" s="93">
        <v>4110</v>
      </c>
    </row>
    <row r="78" spans="1:9" ht="20.149999999999999" customHeight="1" thickBot="1">
      <c r="A78" s="19" t="s">
        <v>197</v>
      </c>
      <c r="B78" s="154" t="s">
        <v>118</v>
      </c>
      <c r="C78" s="103">
        <f>SUM(C76:C77)</f>
        <v>13498</v>
      </c>
      <c r="D78" s="92"/>
      <c r="E78" s="103">
        <f>SUM(E76:E77)</f>
        <v>22589</v>
      </c>
      <c r="F78" s="92"/>
      <c r="G78" s="103">
        <f>SUM(G76:G77)</f>
        <v>13139</v>
      </c>
      <c r="H78" s="92"/>
      <c r="I78" s="103">
        <f>SUM(I76:I77)</f>
        <v>22360</v>
      </c>
    </row>
    <row r="79" spans="1:9" ht="20.149999999999999" customHeight="1" thickTop="1"/>
    <row r="80" spans="1:9" ht="20.149999999999999" customHeight="1">
      <c r="A80" s="1"/>
      <c r="B80" s="95"/>
      <c r="C80" s="9"/>
      <c r="D80" s="9"/>
      <c r="E80" s="9"/>
      <c r="F80" s="9"/>
      <c r="G80" s="9"/>
      <c r="H80" s="9"/>
      <c r="I80" s="9"/>
    </row>
    <row r="81" spans="1:9" ht="20.149999999999999" customHeight="1">
      <c r="A81" s="1"/>
      <c r="B81" s="95"/>
      <c r="C81" s="9"/>
      <c r="D81" s="9"/>
      <c r="E81" s="9"/>
      <c r="F81" s="9"/>
      <c r="G81" s="9"/>
      <c r="H81" s="9"/>
      <c r="I81" s="9"/>
    </row>
    <row r="82" spans="1:9" ht="20.149999999999999" customHeight="1">
      <c r="A82" s="1"/>
      <c r="B82" s="95"/>
      <c r="C82" s="9"/>
      <c r="D82" s="9"/>
      <c r="E82" s="9"/>
      <c r="F82" s="9"/>
      <c r="G82" s="9"/>
      <c r="H82" s="9"/>
      <c r="I82" s="9"/>
    </row>
    <row r="83" spans="1:9" ht="20.149999999999999" customHeight="1">
      <c r="A83" s="1"/>
      <c r="B83" s="95"/>
      <c r="C83" s="9"/>
      <c r="D83" s="9"/>
      <c r="E83" s="9"/>
      <c r="F83" s="9"/>
      <c r="G83" s="9"/>
      <c r="H83" s="9"/>
      <c r="I83" s="9"/>
    </row>
    <row r="84" spans="1:9" ht="20.149999999999999" customHeight="1">
      <c r="A84" s="1"/>
      <c r="B84" s="95"/>
      <c r="C84" s="9"/>
      <c r="D84" s="9"/>
      <c r="E84" s="9"/>
      <c r="F84" s="9"/>
      <c r="G84" s="9"/>
      <c r="H84" s="9"/>
      <c r="I84" s="9"/>
    </row>
    <row r="85" spans="1:9" ht="20.149999999999999" customHeight="1">
      <c r="A85" s="96"/>
      <c r="B85" s="95"/>
      <c r="C85" s="9"/>
      <c r="D85" s="9"/>
      <c r="E85" s="9"/>
      <c r="F85" s="9"/>
      <c r="G85" s="9"/>
      <c r="H85" s="9"/>
      <c r="I85" s="9"/>
    </row>
    <row r="86" spans="1:9" ht="20.149999999999999" customHeight="1">
      <c r="A86" s="97"/>
      <c r="B86" s="95"/>
      <c r="C86" s="9"/>
      <c r="D86" s="9"/>
      <c r="E86" s="9"/>
      <c r="F86" s="9"/>
      <c r="G86" s="9"/>
      <c r="H86" s="9"/>
      <c r="I86" s="9"/>
    </row>
    <row r="87" spans="1:9" ht="20.149999999999999" customHeight="1">
      <c r="A87" s="95"/>
      <c r="B87" s="95"/>
      <c r="C87" s="98"/>
      <c r="D87" s="9"/>
      <c r="E87" s="9"/>
      <c r="F87" s="9"/>
      <c r="G87" s="98"/>
      <c r="H87" s="9"/>
      <c r="I87" s="9"/>
    </row>
    <row r="88" spans="1:9" ht="20.149999999999999" customHeight="1">
      <c r="A88" s="96"/>
      <c r="B88" s="95"/>
      <c r="C88" s="9"/>
      <c r="D88" s="9"/>
      <c r="E88" s="9"/>
      <c r="F88" s="9"/>
      <c r="G88" s="9"/>
      <c r="H88" s="9"/>
      <c r="I88" s="9"/>
    </row>
    <row r="89" spans="1:9" ht="20.149999999999999" customHeight="1">
      <c r="B89" s="95"/>
      <c r="C89" s="9"/>
      <c r="D89" s="9"/>
      <c r="E89" s="9"/>
      <c r="F89" s="9"/>
      <c r="G89" s="9"/>
      <c r="H89" s="9"/>
      <c r="I89" s="9"/>
    </row>
    <row r="90" spans="1:9" ht="20.149999999999999" customHeight="1">
      <c r="A90" s="2" t="s">
        <v>60</v>
      </c>
    </row>
  </sheetData>
  <mergeCells count="18">
    <mergeCell ref="A51:I51"/>
    <mergeCell ref="C53:E53"/>
    <mergeCell ref="G53:I53"/>
    <mergeCell ref="C54:E54"/>
    <mergeCell ref="G54:I54"/>
    <mergeCell ref="A1:I1"/>
    <mergeCell ref="A2:I2"/>
    <mergeCell ref="A3:I3"/>
    <mergeCell ref="A4:I4"/>
    <mergeCell ref="A5:I5"/>
    <mergeCell ref="A50:I50"/>
    <mergeCell ref="C7:E7"/>
    <mergeCell ref="G7:I7"/>
    <mergeCell ref="C8:E8"/>
    <mergeCell ref="G8:I8"/>
    <mergeCell ref="A49:I49"/>
    <mergeCell ref="A48:I48"/>
    <mergeCell ref="A47:I47"/>
  </mergeCells>
  <printOptions horizontalCentered="1"/>
  <pageMargins left="0.8" right="0.2" top="1" bottom="0.5" header="0.6" footer="0.3"/>
  <pageSetup paperSize="9" scale="83" orientation="portrait" r:id="rId1"/>
  <rowBreaks count="1" manualBreakCount="1">
    <brk id="4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BS</vt:lpstr>
      <vt:lpstr>PL3</vt:lpstr>
      <vt:lpstr>PL6</vt:lpstr>
      <vt:lpstr>Consolidate</vt:lpstr>
      <vt:lpstr>The Company</vt:lpstr>
      <vt:lpstr>CF</vt:lpstr>
    </vt:vector>
  </TitlesOfParts>
  <Company>Ernst &amp; Young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Nadrudee Jattupornpong</dc:creator>
  <cp:lastModifiedBy>Chimphalayalai, Jarunee</cp:lastModifiedBy>
  <cp:lastPrinted>2023-08-10T02:31:27Z</cp:lastPrinted>
  <dcterms:created xsi:type="dcterms:W3CDTF">2015-07-29T04:18:24Z</dcterms:created>
  <dcterms:modified xsi:type="dcterms:W3CDTF">2023-08-10T02:51:52Z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2021-06-09T03:49:32Z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e6bfb4db-e6d4-4fe5-8ce3-de256d216e87</vt:lpwstr>
  </property>
  <property fmtid="{D5CDD505-2E9C-101B-9397-08002B2CF9AE}" pid="8" name="MSIP_Label_ea60d57e-af5b-4752-ac57-3e4f28ca11dc_ContentBits">
    <vt:lpwstr>0</vt:lpwstr>
  </property>
</Properties>
</file>